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carolina/Desktop/"/>
    </mc:Choice>
  </mc:AlternateContent>
  <xr:revisionPtr revIDLastSave="0" documentId="13_ncr:1_{037B8C23-73D1-3642-AA88-C0B8C389D165}" xr6:coauthVersionLast="47" xr6:coauthVersionMax="47" xr10:uidLastSave="{00000000-0000-0000-0000-000000000000}"/>
  <bookViews>
    <workbookView xWindow="13020" yWindow="500" windowWidth="27640" windowHeight="16940" xr2:uid="{FCF5D241-66C0-BB4C-9754-42BE31037A1C}"/>
  </bookViews>
  <sheets>
    <sheet name="Airport Data" sheetId="1" r:id="rId1"/>
    <sheet name="KNNC_Output" sheetId="6" r:id="rId2"/>
    <sheet name="KNNC_ValidationScore" sheetId="7" r:id="rId3"/>
    <sheet name="KNNC_Stored" sheetId="16" r:id="rId4"/>
    <sheet name="LogReg_Output" sheetId="4" r:id="rId5"/>
    <sheet name="LogReg_ValidationScore" sheetId="5" r:id="rId6"/>
    <sheet name="LogReg_Stored" sheetId="15" r:id="rId7"/>
    <sheet name="CT_Output" sheetId="2" r:id="rId8"/>
    <sheet name="CT_ValidationScore" sheetId="3" r:id="rId9"/>
    <sheet name="CT_Stored" sheetId="14" r:id="rId10"/>
    <sheet name="LogReg_Output1" sheetId="11" r:id="rId11"/>
    <sheet name="LogReg_TestScore" sheetId="12" r:id="rId12"/>
    <sheet name="LogReg_Stored1" sheetId="13" r:id="rId13"/>
    <sheet name="LogReg_Output2" sheetId="8" r:id="rId14"/>
    <sheet name="LogReg_NewScore" sheetId="9" r:id="rId15"/>
    <sheet name="LogReg_Stored2" sheetId="10" r:id="rId16"/>
    <sheet name="KMC_Output" sheetId="18" r:id="rId17"/>
    <sheet name="KMC_Clusters" sheetId="19" r:id="rId18"/>
    <sheet name="Pivot Table Analysis" sheetId="17" r:id="rId19"/>
  </sheets>
  <externalReferences>
    <externalReference r:id="rId20"/>
  </externalReferences>
  <definedNames>
    <definedName name="_xlnm._FilterDatabase" localSheetId="0" hidden="1">'Airport Data'!$A$1:$O$1051</definedName>
    <definedName name="_xlchart.v1.0" hidden="1">'Airport Data'!$I$1</definedName>
    <definedName name="_xlchart.v1.1" hidden="1">'Airport Data'!$I$2:$I$1050</definedName>
    <definedName name="_xlchart.v1.2" hidden="1">'Airport Data'!$I$1</definedName>
    <definedName name="_xlchart.v1.3" hidden="1">'Airport Data'!$I$2:$I$1052</definedName>
    <definedName name="xlm_20_1" localSheetId="0" hidden="1">"'{""wkbk"":""Lab B-01.2 Airport Data (cluster).xlsx"",""wksheet"":""Sheet1 (3)"",""data_range"":""$A$1:$O$1051"",""has_header"":true,""input_cols"":[{""varName"":""SchdElapsedTime""},{""varName"":""MechIssue""}],""cat_cols"":[],""firstRow"":1,""rows"":1050,""isPartitionSheet"":false,""cl"</definedName>
    <definedName name="xlm_20_2" localSheetId="0" hidden="1">"'usteringTypeCode"":0,""normalizeData"":true,""numClusters"":2,""numIterations"":50,""startCode"":0,""setSeed"":true,""seedValue"":12345,""showDataSummary"":true,""showClusterDistances"":true}"</definedName>
    <definedName name="xlm_600_1" localSheetId="0" hidden="1">"'{""wkbk"":""Lab C-08.1 Airport Data (classifier) IN CLASS - Copy.xlsx"",""wksheet"":""Sheet1 (3)"",""data_range"":""$A$1:$P$1051"",""has_header"":true,""firstRow"":1,""rows"":1050,""train_rows"":525,""validation_rows"":315,""test_rows"":210,""isPartitionSheet"":false,""partitionDa"</definedName>
    <definedName name="xlm_600_2" localSheetId="0" hidden="1">"'ta"":true,""usePartitionVar"":false,""useRandomRows"":true,""setSeed"":true,""seedValue"":12345,""trainPct"":50,""validationPct"":30,""testPct"":20,""autoPct"":false,""equalPct"":false,""specifyPct"":true,""trainDetailRpt"":false,""trainSummaryRpt"":false,""trainLiftChart"":false,"</definedName>
    <definedName name="xlm_600_3" localSheetId="0" hidden="1">"'""trainROCCurve"":false,""validationDetailRpt"":false,""validationSummaryRpt"":true,""validationLiftChart"":false,""validROCCurve"":false,""testDetailRpt"":false,""testSummaryRpt"":false,""testLiftChart"":false,""testROCCurve"":false,""newDataWorksheet"":false,""newDataDatab"</definedName>
    <definedName name="xlm_600_4" localSheetId="0" hidden="1">"'ase"":false,""priorClassProbabilityCode"":1,""numOutputClasses"":2,""successClass"":""1"",""successCutoffProb"":0.5,""rescalerParams"":{""technique"":null,""correction"":null,""normType"":null,""rescale"":false},""estimatorParams"":{""treeLimitMask"":2,""treeLimitLevels"":7,""treeL"</definedName>
    <definedName name="xlm_600_5" localSheetId="0" hidden="1">"'imitNodes"":null,""treeLimitSplits"":null,""treeLimitLeafRecords"":null},""modelParams"":{""prune"":false,""scoringTree"":1,""numDecisionNodesScoring"":null},""displayParams"":{""showFeatureImportance"":false,""maxLevels"":7,""displayTreeMask"":null,""numDecisionNodesDisplay"""</definedName>
    <definedName name="xlm_600_6" localSheetId="0" hidden="1">"':null},""extraParams"":null}"</definedName>
    <definedName name="xlm_602_1" localSheetId="0" hidden="1">"'{""wkbk"":""Lab C-08.1 Airport Data (classifier) IN CLASS - Copy.xlsx"",""wksheet"":""Sheet1 (3)"",""data_range"":""$A$1:$P$1051"",""has_header"":true,""firstRow"":1,""rows"":1050,""train_rows"":525,""validation_rows"":315,""test_rows"":210,""isPartitionSheet"":false,""partitionDa"</definedName>
    <definedName name="xlm_602_2" localSheetId="0" hidden="1">"'ta"":true,""usePartitionVar"":false,""useRandomRows"":true,""setSeed"":true,""seedValue"":12345,""trainPct"":50,""validationPct"":30,""testPct"":20,""autoPct"":false,""equalPct"":false,""specifyPct"":true,""trainDetailRpt"":false,""trainSummaryRpt"":false,""trainLiftChart"":false,"</definedName>
    <definedName name="xlm_602_3" localSheetId="0" hidden="1">"'""trainROCCurve"":false,""validationDetailRpt"":false,""validationSummaryRpt"":true,""validationLiftChart"":false,""validROCCurve"":false,""testDetailRpt"":false,""testSummaryRpt"":false,""testLiftChart"":false,""testROCCurve"":false,""newDataWorksheet"":false,""newDataDatab"</definedName>
    <definedName name="xlm_602_4" localSheetId="0" hidden="1">"'ase"":false,""priorClassProbabilityCode"":1,""numOutputClasses"":2,""successClass"":""1"",""successCutoffProb"":0.5,""rescalerParams"":{""technique"":1,""correction"":null,""normType"":null,""rescale"":true},""estimatorParams"":{""numNearestNeighbors"":3},""modelParams"":null,""dis"</definedName>
    <definedName name="xlm_602_5" localSheetId="0" hidden="1">"'playParams"":null,""extraParams"":{""scoreOptCode"":0}}"</definedName>
    <definedName name="xlm_603_1" localSheetId="0" hidden="1">"'{""wkbk"":""Lab C-08.1 Airport Data (classifier) IN CLASS - Copy.xlsx"",""wksheet"":""Sheet1 (3)"",""data_range"":""$A$1:$P$1051"",""has_header"":true,""firstRow"":1,""rows"":1050,""train_rows"":1050,""validation_rows"":0,""test_rows"":0,""isPartitionSheet"":false,""partitionData"""</definedName>
    <definedName name="xlm_603_2" localSheetId="0" hidden="1">"':false,""trainDetailRpt"":false,""trainSummaryRpt"":false,""trainLiftChart"":false,""trainROCCurve"":false,""newDataWorksheet"":true,""newDataDatabase"":false,""newDataWorksheetParams"":{""newDataWorkbook"":""Lab C-08.1 Airport Data (classifier) IN CLASS - Copy.xlsx"",""ne"</definedName>
    <definedName name="xlm_603_3" localSheetId="0" hidden="1">"'wDataWorksheet"":""New"",""newDataRange"":""$A$1:$D$3"",""newDataNumRowsWS"":2,""newDataNumCols"":4,""newHasHeader"":true},""priorClassProbabilityCode"":1,""numOutputClasses"":2,""successClass"":""1"",""successCutoffProb"":0.5,""rescalerParams"":{""technique"":null,""correction"":nu"</definedName>
    <definedName name="xlm_603_4" localSheetId="0" hidden="1">"'ll,""normType"":null,""rescale"":false},""estimatorParams"":{""fitIntercept"":true,""maxNumIterations"":50},""modelParams"":null,""displayParams"":{""showVarCovar"":false,""showMulticollinearity"":false,""showDetailedCoefficients"":false},""fsParams"":{""selectVariables"":false"</definedName>
    <definedName name="xlm_603_5" localSheetId="0" hidden="1">"',""fsMethod"":null,""fIn"":null,""fOut"":null,""numSubsets"":null,""maxSubsetSize"":null},""varSelectionOnly"":false}"</definedName>
    <definedName name="xlm_clnc_1" localSheetId="0" hidden="1">"'{""input_cols"":[{""varName"":""DayOfMonth""},{""varName"":""DayOfWeek""},{""varName"":""SchdElapsedTime""},{""varName"":""MechIssue""}],""cat_cols"":[],""output_var"":{""varName"":""SeriousDelay""}}"</definedName>
    <definedName name="XLMPMMLModelRange" localSheetId="9" hidden="1">"$B$12:$B$333"</definedName>
    <definedName name="XLMPMMLModelRange" localSheetId="3" hidden="1">"$B$12:$B$3768"</definedName>
    <definedName name="XLMPMMLModelRange" localSheetId="6" hidden="1">"$B$12:$B$54"</definedName>
    <definedName name="XLMPMMLModelRange" localSheetId="12" hidden="1">"$B$12:$B$54"</definedName>
    <definedName name="XLMPMMLModelRange" localSheetId="15" hidden="1">"$B$12:$B$54"</definedName>
    <definedName name="XLMRasonModelRange" localSheetId="7" hidden="1">"CV1:CV1"</definedName>
    <definedName name="XLMRasonModelRange" localSheetId="16" hidden="1">"CV1:CV1"</definedName>
    <definedName name="XLMRasonModelRange" localSheetId="1" hidden="1">"CV1:CV1"</definedName>
    <definedName name="XLMRasonModelRange" localSheetId="4" hidden="1">"CV1:CV1"</definedName>
    <definedName name="XLMRasonModelRange" localSheetId="10" hidden="1">"CV1:CV1"</definedName>
    <definedName name="XLMRasonModelRange" localSheetId="13" hidden="1">"CV1:CV1"</definedName>
  </definedNames>
  <calcPr calcId="181029"/>
  <pivotCaches>
    <pivotCache cacheId="5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2" l="1"/>
  <c r="D20" i="12"/>
  <c r="F20" i="12" s="1"/>
  <c r="E19" i="12"/>
  <c r="E21" i="12" s="1"/>
  <c r="D19" i="12"/>
  <c r="F19" i="12" s="1"/>
  <c r="D21" i="12" l="1"/>
  <c r="F21" i="12" s="1"/>
  <c r="T77" i="1" l="1"/>
  <c r="T76" i="1" l="1"/>
  <c r="E20" i="7"/>
  <c r="D20" i="7"/>
  <c r="F20" i="7" s="1"/>
  <c r="E19" i="7"/>
  <c r="E21" i="7" s="1"/>
  <c r="D19" i="7"/>
  <c r="D21" i="7" s="1"/>
  <c r="F21" i="7" s="1"/>
  <c r="D19" i="5"/>
  <c r="E19" i="5"/>
  <c r="F19" i="5"/>
  <c r="D20" i="5"/>
  <c r="E20" i="5"/>
  <c r="F20" i="5"/>
  <c r="D21" i="5"/>
  <c r="F21" i="5" s="1"/>
  <c r="E21" i="5"/>
  <c r="D19" i="3"/>
  <c r="E19" i="3"/>
  <c r="F19" i="3"/>
  <c r="D20" i="3"/>
  <c r="E20" i="3"/>
  <c r="F20" i="3" s="1"/>
  <c r="D21" i="3"/>
  <c r="F21" i="3" s="1"/>
  <c r="E21" i="3"/>
  <c r="AJ1051" i="1"/>
  <c r="AI1051" i="1"/>
  <c r="N1051" i="1"/>
  <c r="M1051" i="1"/>
  <c r="AJ1050" i="1"/>
  <c r="AI1050" i="1"/>
  <c r="N1050" i="1"/>
  <c r="M1050" i="1"/>
  <c r="AJ1049" i="1"/>
  <c r="AI1049" i="1"/>
  <c r="N1049" i="1"/>
  <c r="M1049" i="1"/>
  <c r="AJ1048" i="1"/>
  <c r="AI1048" i="1"/>
  <c r="N1048" i="1"/>
  <c r="M1048" i="1"/>
  <c r="AJ1047" i="1"/>
  <c r="AI1047" i="1"/>
  <c r="N1047" i="1"/>
  <c r="M1047" i="1"/>
  <c r="AJ1046" i="1"/>
  <c r="AI1046" i="1"/>
  <c r="N1046" i="1"/>
  <c r="M1046" i="1"/>
  <c r="AJ1045" i="1"/>
  <c r="AI1045" i="1"/>
  <c r="N1045" i="1"/>
  <c r="M1045" i="1"/>
  <c r="AJ1044" i="1"/>
  <c r="AI1044" i="1"/>
  <c r="N1044" i="1"/>
  <c r="M1044" i="1"/>
  <c r="AJ1043" i="1"/>
  <c r="AI1043" i="1"/>
  <c r="N1043" i="1"/>
  <c r="M1043" i="1"/>
  <c r="AJ1042" i="1"/>
  <c r="AI1042" i="1"/>
  <c r="N1042" i="1"/>
  <c r="M1042" i="1"/>
  <c r="AJ1041" i="1"/>
  <c r="AI1041" i="1"/>
  <c r="N1041" i="1"/>
  <c r="M1041" i="1"/>
  <c r="AJ1040" i="1"/>
  <c r="AI1040" i="1"/>
  <c r="N1040" i="1"/>
  <c r="M1040" i="1"/>
  <c r="AJ1039" i="1"/>
  <c r="AI1039" i="1"/>
  <c r="N1039" i="1"/>
  <c r="M1039" i="1"/>
  <c r="AJ1038" i="1"/>
  <c r="AI1038" i="1"/>
  <c r="N1038" i="1"/>
  <c r="M1038" i="1"/>
  <c r="AJ1037" i="1"/>
  <c r="AI1037" i="1"/>
  <c r="N1037" i="1"/>
  <c r="M1037" i="1"/>
  <c r="AJ1036" i="1"/>
  <c r="AI1036" i="1"/>
  <c r="N1036" i="1"/>
  <c r="M1036" i="1"/>
  <c r="AJ1035" i="1"/>
  <c r="AI1035" i="1"/>
  <c r="N1035" i="1"/>
  <c r="M1035" i="1"/>
  <c r="AJ1034" i="1"/>
  <c r="AI1034" i="1"/>
  <c r="N1034" i="1"/>
  <c r="M1034" i="1"/>
  <c r="AJ1033" i="1"/>
  <c r="AI1033" i="1"/>
  <c r="N1033" i="1"/>
  <c r="M1033" i="1"/>
  <c r="AJ1032" i="1"/>
  <c r="AI1032" i="1"/>
  <c r="N1032" i="1"/>
  <c r="M1032" i="1"/>
  <c r="AJ1031" i="1"/>
  <c r="AI1031" i="1"/>
  <c r="N1031" i="1"/>
  <c r="M1031" i="1"/>
  <c r="AJ1030" i="1"/>
  <c r="AI1030" i="1"/>
  <c r="N1030" i="1"/>
  <c r="M1030" i="1"/>
  <c r="AJ1029" i="1"/>
  <c r="AI1029" i="1"/>
  <c r="N1029" i="1"/>
  <c r="M1029" i="1"/>
  <c r="AJ1028" i="1"/>
  <c r="AI1028" i="1"/>
  <c r="N1028" i="1"/>
  <c r="M1028" i="1"/>
  <c r="AJ1027" i="1"/>
  <c r="AI1027" i="1"/>
  <c r="N1027" i="1"/>
  <c r="M1027" i="1"/>
  <c r="AJ1026" i="1"/>
  <c r="AI1026" i="1"/>
  <c r="N1026" i="1"/>
  <c r="M1026" i="1"/>
  <c r="AJ1025" i="1"/>
  <c r="AI1025" i="1"/>
  <c r="N1025" i="1"/>
  <c r="M1025" i="1"/>
  <c r="AJ1024" i="1"/>
  <c r="AI1024" i="1"/>
  <c r="N1024" i="1"/>
  <c r="M1024" i="1"/>
  <c r="AJ1023" i="1"/>
  <c r="AI1023" i="1"/>
  <c r="N1023" i="1"/>
  <c r="M1023" i="1"/>
  <c r="AJ1022" i="1"/>
  <c r="AI1022" i="1"/>
  <c r="N1022" i="1"/>
  <c r="M1022" i="1"/>
  <c r="AJ1021" i="1"/>
  <c r="AI1021" i="1"/>
  <c r="N1021" i="1"/>
  <c r="M1021" i="1"/>
  <c r="AJ1020" i="1"/>
  <c r="AI1020" i="1"/>
  <c r="N1020" i="1"/>
  <c r="M1020" i="1"/>
  <c r="AJ1019" i="1"/>
  <c r="AI1019" i="1"/>
  <c r="N1019" i="1"/>
  <c r="M1019" i="1"/>
  <c r="AJ1018" i="1"/>
  <c r="AI1018" i="1"/>
  <c r="N1018" i="1"/>
  <c r="M1018" i="1"/>
  <c r="AJ1017" i="1"/>
  <c r="AI1017" i="1"/>
  <c r="N1017" i="1"/>
  <c r="M1017" i="1"/>
  <c r="AJ1016" i="1"/>
  <c r="AI1016" i="1"/>
  <c r="N1016" i="1"/>
  <c r="M1016" i="1"/>
  <c r="AJ1015" i="1"/>
  <c r="AI1015" i="1"/>
  <c r="N1015" i="1"/>
  <c r="M1015" i="1"/>
  <c r="AJ1014" i="1"/>
  <c r="AI1014" i="1"/>
  <c r="N1014" i="1"/>
  <c r="M1014" i="1"/>
  <c r="AJ1013" i="1"/>
  <c r="AI1013" i="1"/>
  <c r="N1013" i="1"/>
  <c r="M1013" i="1"/>
  <c r="AJ1012" i="1"/>
  <c r="AI1012" i="1"/>
  <c r="N1012" i="1"/>
  <c r="M1012" i="1"/>
  <c r="AJ1011" i="1"/>
  <c r="AI1011" i="1"/>
  <c r="N1011" i="1"/>
  <c r="M1011" i="1"/>
  <c r="AJ1010" i="1"/>
  <c r="AI1010" i="1"/>
  <c r="N1010" i="1"/>
  <c r="M1010" i="1"/>
  <c r="AJ1009" i="1"/>
  <c r="AI1009" i="1"/>
  <c r="N1009" i="1"/>
  <c r="M1009" i="1"/>
  <c r="AJ1008" i="1"/>
  <c r="AI1008" i="1"/>
  <c r="N1008" i="1"/>
  <c r="M1008" i="1"/>
  <c r="AJ1007" i="1"/>
  <c r="AI1007" i="1"/>
  <c r="N1007" i="1"/>
  <c r="M1007" i="1"/>
  <c r="AJ1006" i="1"/>
  <c r="AI1006" i="1"/>
  <c r="N1006" i="1"/>
  <c r="M1006" i="1"/>
  <c r="AJ1005" i="1"/>
  <c r="AI1005" i="1"/>
  <c r="N1005" i="1"/>
  <c r="M1005" i="1"/>
  <c r="AJ1004" i="1"/>
  <c r="AI1004" i="1"/>
  <c r="N1004" i="1"/>
  <c r="M1004" i="1"/>
  <c r="AJ1003" i="1"/>
  <c r="AI1003" i="1"/>
  <c r="N1003" i="1"/>
  <c r="M1003" i="1"/>
  <c r="AJ1002" i="1"/>
  <c r="AI1002" i="1"/>
  <c r="N1002" i="1"/>
  <c r="M1002" i="1"/>
  <c r="AJ1001" i="1"/>
  <c r="AI1001" i="1"/>
  <c r="N1001" i="1"/>
  <c r="M1001" i="1"/>
  <c r="AJ1000" i="1"/>
  <c r="AI1000" i="1"/>
  <c r="N1000" i="1"/>
  <c r="M1000" i="1"/>
  <c r="AJ999" i="1"/>
  <c r="AI999" i="1"/>
  <c r="N999" i="1"/>
  <c r="M999" i="1"/>
  <c r="AJ998" i="1"/>
  <c r="AI998" i="1"/>
  <c r="N998" i="1"/>
  <c r="M998" i="1"/>
  <c r="AJ997" i="1"/>
  <c r="AI997" i="1"/>
  <c r="N997" i="1"/>
  <c r="M997" i="1"/>
  <c r="AJ996" i="1"/>
  <c r="AI996" i="1"/>
  <c r="N996" i="1"/>
  <c r="M996" i="1"/>
  <c r="AJ995" i="1"/>
  <c r="AI995" i="1"/>
  <c r="N995" i="1"/>
  <c r="M995" i="1"/>
  <c r="AJ994" i="1"/>
  <c r="AI994" i="1"/>
  <c r="N994" i="1"/>
  <c r="M994" i="1"/>
  <c r="AJ993" i="1"/>
  <c r="AI993" i="1"/>
  <c r="N993" i="1"/>
  <c r="M993" i="1"/>
  <c r="AJ992" i="1"/>
  <c r="AI992" i="1"/>
  <c r="N992" i="1"/>
  <c r="M992" i="1"/>
  <c r="AJ991" i="1"/>
  <c r="AI991" i="1"/>
  <c r="N991" i="1"/>
  <c r="M991" i="1"/>
  <c r="AJ990" i="1"/>
  <c r="AI990" i="1"/>
  <c r="N990" i="1"/>
  <c r="M990" i="1"/>
  <c r="AJ989" i="1"/>
  <c r="AI989" i="1"/>
  <c r="N989" i="1"/>
  <c r="M989" i="1"/>
  <c r="AJ988" i="1"/>
  <c r="AI988" i="1"/>
  <c r="N988" i="1"/>
  <c r="M988" i="1"/>
  <c r="AJ987" i="1"/>
  <c r="AI987" i="1"/>
  <c r="N987" i="1"/>
  <c r="M987" i="1"/>
  <c r="AJ986" i="1"/>
  <c r="AI986" i="1"/>
  <c r="N986" i="1"/>
  <c r="M986" i="1"/>
  <c r="AJ985" i="1"/>
  <c r="AI985" i="1"/>
  <c r="N985" i="1"/>
  <c r="M985" i="1"/>
  <c r="AJ984" i="1"/>
  <c r="AI984" i="1"/>
  <c r="N984" i="1"/>
  <c r="M984" i="1"/>
  <c r="AJ983" i="1"/>
  <c r="AI983" i="1"/>
  <c r="N983" i="1"/>
  <c r="M983" i="1"/>
  <c r="AJ982" i="1"/>
  <c r="AI982" i="1"/>
  <c r="N982" i="1"/>
  <c r="M982" i="1"/>
  <c r="AJ981" i="1"/>
  <c r="AI981" i="1"/>
  <c r="N981" i="1"/>
  <c r="M981" i="1"/>
  <c r="AJ980" i="1"/>
  <c r="AI980" i="1"/>
  <c r="N980" i="1"/>
  <c r="M980" i="1"/>
  <c r="AJ979" i="1"/>
  <c r="AI979" i="1"/>
  <c r="N979" i="1"/>
  <c r="M979" i="1"/>
  <c r="AJ978" i="1"/>
  <c r="AI978" i="1"/>
  <c r="N978" i="1"/>
  <c r="M978" i="1"/>
  <c r="AJ977" i="1"/>
  <c r="AI977" i="1"/>
  <c r="N977" i="1"/>
  <c r="M977" i="1"/>
  <c r="AJ976" i="1"/>
  <c r="AI976" i="1"/>
  <c r="N976" i="1"/>
  <c r="M976" i="1"/>
  <c r="AJ975" i="1"/>
  <c r="AI975" i="1"/>
  <c r="N975" i="1"/>
  <c r="M975" i="1"/>
  <c r="AJ974" i="1"/>
  <c r="AI974" i="1"/>
  <c r="N974" i="1"/>
  <c r="M974" i="1"/>
  <c r="AJ973" i="1"/>
  <c r="AI973" i="1"/>
  <c r="N973" i="1"/>
  <c r="M973" i="1"/>
  <c r="AJ972" i="1"/>
  <c r="AI972" i="1"/>
  <c r="N972" i="1"/>
  <c r="M972" i="1"/>
  <c r="AJ971" i="1"/>
  <c r="AI971" i="1"/>
  <c r="N971" i="1"/>
  <c r="M971" i="1"/>
  <c r="AJ970" i="1"/>
  <c r="AI970" i="1"/>
  <c r="N970" i="1"/>
  <c r="M970" i="1"/>
  <c r="AJ969" i="1"/>
  <c r="AI969" i="1"/>
  <c r="N969" i="1"/>
  <c r="M969" i="1"/>
  <c r="AJ968" i="1"/>
  <c r="AI968" i="1"/>
  <c r="N968" i="1"/>
  <c r="M968" i="1"/>
  <c r="AJ967" i="1"/>
  <c r="AI967" i="1"/>
  <c r="N967" i="1"/>
  <c r="M967" i="1"/>
  <c r="AJ966" i="1"/>
  <c r="AI966" i="1"/>
  <c r="N966" i="1"/>
  <c r="M966" i="1"/>
  <c r="AJ965" i="1"/>
  <c r="AI965" i="1"/>
  <c r="N965" i="1"/>
  <c r="M965" i="1"/>
  <c r="AJ964" i="1"/>
  <c r="AI964" i="1"/>
  <c r="N964" i="1"/>
  <c r="M964" i="1"/>
  <c r="AJ963" i="1"/>
  <c r="AI963" i="1"/>
  <c r="N963" i="1"/>
  <c r="M963" i="1"/>
  <c r="AJ962" i="1"/>
  <c r="AI962" i="1"/>
  <c r="N962" i="1"/>
  <c r="M962" i="1"/>
  <c r="AJ961" i="1"/>
  <c r="AI961" i="1"/>
  <c r="N961" i="1"/>
  <c r="M961" i="1"/>
  <c r="AJ960" i="1"/>
  <c r="AI960" i="1"/>
  <c r="N960" i="1"/>
  <c r="M960" i="1"/>
  <c r="AJ959" i="1"/>
  <c r="AI959" i="1"/>
  <c r="N959" i="1"/>
  <c r="M959" i="1"/>
  <c r="AJ958" i="1"/>
  <c r="AI958" i="1"/>
  <c r="N958" i="1"/>
  <c r="M958" i="1"/>
  <c r="AJ957" i="1"/>
  <c r="AI957" i="1"/>
  <c r="N957" i="1"/>
  <c r="M957" i="1"/>
  <c r="AJ956" i="1"/>
  <c r="AI956" i="1"/>
  <c r="N956" i="1"/>
  <c r="M956" i="1"/>
  <c r="AJ955" i="1"/>
  <c r="AI955" i="1"/>
  <c r="N955" i="1"/>
  <c r="M955" i="1"/>
  <c r="AJ954" i="1"/>
  <c r="AI954" i="1"/>
  <c r="N954" i="1"/>
  <c r="M954" i="1"/>
  <c r="AJ953" i="1"/>
  <c r="AI953" i="1"/>
  <c r="N953" i="1"/>
  <c r="M953" i="1"/>
  <c r="AJ952" i="1"/>
  <c r="AI952" i="1"/>
  <c r="N952" i="1"/>
  <c r="M952" i="1"/>
  <c r="AJ951" i="1"/>
  <c r="AI951" i="1"/>
  <c r="N951" i="1"/>
  <c r="M951" i="1"/>
  <c r="AJ950" i="1"/>
  <c r="AI950" i="1"/>
  <c r="N950" i="1"/>
  <c r="M950" i="1"/>
  <c r="AJ949" i="1"/>
  <c r="AI949" i="1"/>
  <c r="N949" i="1"/>
  <c r="M949" i="1"/>
  <c r="AJ948" i="1"/>
  <c r="AI948" i="1"/>
  <c r="N948" i="1"/>
  <c r="M948" i="1"/>
  <c r="AJ947" i="1"/>
  <c r="AI947" i="1"/>
  <c r="N947" i="1"/>
  <c r="M947" i="1"/>
  <c r="AJ946" i="1"/>
  <c r="AI946" i="1"/>
  <c r="N946" i="1"/>
  <c r="M946" i="1"/>
  <c r="AJ945" i="1"/>
  <c r="AI945" i="1"/>
  <c r="N945" i="1"/>
  <c r="M945" i="1"/>
  <c r="AJ944" i="1"/>
  <c r="AI944" i="1"/>
  <c r="N944" i="1"/>
  <c r="M944" i="1"/>
  <c r="AJ943" i="1"/>
  <c r="AI943" i="1"/>
  <c r="N943" i="1"/>
  <c r="M943" i="1"/>
  <c r="AJ942" i="1"/>
  <c r="AI942" i="1"/>
  <c r="N942" i="1"/>
  <c r="M942" i="1"/>
  <c r="AJ941" i="1"/>
  <c r="AI941" i="1"/>
  <c r="N941" i="1"/>
  <c r="M941" i="1"/>
  <c r="AJ940" i="1"/>
  <c r="AI940" i="1"/>
  <c r="N940" i="1"/>
  <c r="M940" i="1"/>
  <c r="AJ939" i="1"/>
  <c r="AI939" i="1"/>
  <c r="N939" i="1"/>
  <c r="M939" i="1"/>
  <c r="AJ938" i="1"/>
  <c r="AI938" i="1"/>
  <c r="N938" i="1"/>
  <c r="M938" i="1"/>
  <c r="AJ937" i="1"/>
  <c r="AI937" i="1"/>
  <c r="N937" i="1"/>
  <c r="M937" i="1"/>
  <c r="AJ936" i="1"/>
  <c r="AI936" i="1"/>
  <c r="N936" i="1"/>
  <c r="M936" i="1"/>
  <c r="AJ935" i="1"/>
  <c r="AI935" i="1"/>
  <c r="N935" i="1"/>
  <c r="M935" i="1"/>
  <c r="AJ934" i="1"/>
  <c r="AI934" i="1"/>
  <c r="N934" i="1"/>
  <c r="M934" i="1"/>
  <c r="AJ933" i="1"/>
  <c r="AI933" i="1"/>
  <c r="N933" i="1"/>
  <c r="M933" i="1"/>
  <c r="AJ932" i="1"/>
  <c r="AI932" i="1"/>
  <c r="N932" i="1"/>
  <c r="M932" i="1"/>
  <c r="AJ931" i="1"/>
  <c r="AI931" i="1"/>
  <c r="N931" i="1"/>
  <c r="M931" i="1"/>
  <c r="AJ930" i="1"/>
  <c r="AI930" i="1"/>
  <c r="N930" i="1"/>
  <c r="M930" i="1"/>
  <c r="AJ929" i="1"/>
  <c r="AI929" i="1"/>
  <c r="N929" i="1"/>
  <c r="M929" i="1"/>
  <c r="AJ928" i="1"/>
  <c r="AI928" i="1"/>
  <c r="N928" i="1"/>
  <c r="M928" i="1"/>
  <c r="AJ927" i="1"/>
  <c r="AI927" i="1"/>
  <c r="N927" i="1"/>
  <c r="M927" i="1"/>
  <c r="AJ926" i="1"/>
  <c r="AI926" i="1"/>
  <c r="N926" i="1"/>
  <c r="M926" i="1"/>
  <c r="AJ925" i="1"/>
  <c r="AI925" i="1"/>
  <c r="N925" i="1"/>
  <c r="M925" i="1"/>
  <c r="AJ924" i="1"/>
  <c r="AI924" i="1"/>
  <c r="N924" i="1"/>
  <c r="M924" i="1"/>
  <c r="AJ923" i="1"/>
  <c r="AI923" i="1"/>
  <c r="N923" i="1"/>
  <c r="M923" i="1"/>
  <c r="AJ922" i="1"/>
  <c r="AI922" i="1"/>
  <c r="N922" i="1"/>
  <c r="M922" i="1"/>
  <c r="AJ921" i="1"/>
  <c r="AI921" i="1"/>
  <c r="N921" i="1"/>
  <c r="M921" i="1"/>
  <c r="AJ920" i="1"/>
  <c r="AI920" i="1"/>
  <c r="N920" i="1"/>
  <c r="M920" i="1"/>
  <c r="AJ919" i="1"/>
  <c r="AI919" i="1"/>
  <c r="N919" i="1"/>
  <c r="M919" i="1"/>
  <c r="AJ918" i="1"/>
  <c r="AI918" i="1"/>
  <c r="N918" i="1"/>
  <c r="M918" i="1"/>
  <c r="AJ917" i="1"/>
  <c r="AI917" i="1"/>
  <c r="N917" i="1"/>
  <c r="M917" i="1"/>
  <c r="AJ916" i="1"/>
  <c r="AI916" i="1"/>
  <c r="N916" i="1"/>
  <c r="M916" i="1"/>
  <c r="AJ915" i="1"/>
  <c r="AI915" i="1"/>
  <c r="N915" i="1"/>
  <c r="M915" i="1"/>
  <c r="AJ914" i="1"/>
  <c r="AI914" i="1"/>
  <c r="N914" i="1"/>
  <c r="M914" i="1"/>
  <c r="AJ913" i="1"/>
  <c r="AI913" i="1"/>
  <c r="N913" i="1"/>
  <c r="M913" i="1"/>
  <c r="AJ912" i="1"/>
  <c r="AI912" i="1"/>
  <c r="N912" i="1"/>
  <c r="M912" i="1"/>
  <c r="AJ911" i="1"/>
  <c r="AI911" i="1"/>
  <c r="N911" i="1"/>
  <c r="M911" i="1"/>
  <c r="AJ910" i="1"/>
  <c r="AI910" i="1"/>
  <c r="N910" i="1"/>
  <c r="M910" i="1"/>
  <c r="AJ909" i="1"/>
  <c r="AI909" i="1"/>
  <c r="N909" i="1"/>
  <c r="M909" i="1"/>
  <c r="AJ908" i="1"/>
  <c r="AI908" i="1"/>
  <c r="N908" i="1"/>
  <c r="M908" i="1"/>
  <c r="AJ907" i="1"/>
  <c r="AI907" i="1"/>
  <c r="N907" i="1"/>
  <c r="M907" i="1"/>
  <c r="AJ906" i="1"/>
  <c r="AI906" i="1"/>
  <c r="N906" i="1"/>
  <c r="M906" i="1"/>
  <c r="AJ905" i="1"/>
  <c r="AI905" i="1"/>
  <c r="N905" i="1"/>
  <c r="M905" i="1"/>
  <c r="AJ904" i="1"/>
  <c r="AI904" i="1"/>
  <c r="N904" i="1"/>
  <c r="M904" i="1"/>
  <c r="AJ903" i="1"/>
  <c r="AI903" i="1"/>
  <c r="N903" i="1"/>
  <c r="M903" i="1"/>
  <c r="AJ902" i="1"/>
  <c r="AI902" i="1"/>
  <c r="N902" i="1"/>
  <c r="M902" i="1"/>
  <c r="AJ901" i="1"/>
  <c r="AI901" i="1"/>
  <c r="N901" i="1"/>
  <c r="M901" i="1"/>
  <c r="AJ900" i="1"/>
  <c r="AI900" i="1"/>
  <c r="N900" i="1"/>
  <c r="M900" i="1"/>
  <c r="AJ899" i="1"/>
  <c r="AI899" i="1"/>
  <c r="N899" i="1"/>
  <c r="M899" i="1"/>
  <c r="AJ898" i="1"/>
  <c r="AI898" i="1"/>
  <c r="N898" i="1"/>
  <c r="M898" i="1"/>
  <c r="AJ897" i="1"/>
  <c r="AI897" i="1"/>
  <c r="N897" i="1"/>
  <c r="M897" i="1"/>
  <c r="AJ896" i="1"/>
  <c r="AI896" i="1"/>
  <c r="N896" i="1"/>
  <c r="M896" i="1"/>
  <c r="AJ895" i="1"/>
  <c r="AI895" i="1"/>
  <c r="N895" i="1"/>
  <c r="M895" i="1"/>
  <c r="AJ894" i="1"/>
  <c r="AI894" i="1"/>
  <c r="N894" i="1"/>
  <c r="M894" i="1"/>
  <c r="AJ893" i="1"/>
  <c r="AI893" i="1"/>
  <c r="N893" i="1"/>
  <c r="M893" i="1"/>
  <c r="AJ892" i="1"/>
  <c r="AI892" i="1"/>
  <c r="N892" i="1"/>
  <c r="M892" i="1"/>
  <c r="AJ891" i="1"/>
  <c r="AI891" i="1"/>
  <c r="N891" i="1"/>
  <c r="M891" i="1"/>
  <c r="AJ890" i="1"/>
  <c r="AI890" i="1"/>
  <c r="N890" i="1"/>
  <c r="M890" i="1"/>
  <c r="AJ889" i="1"/>
  <c r="AI889" i="1"/>
  <c r="N889" i="1"/>
  <c r="M889" i="1"/>
  <c r="AJ888" i="1"/>
  <c r="AI888" i="1"/>
  <c r="N888" i="1"/>
  <c r="M888" i="1"/>
  <c r="AJ887" i="1"/>
  <c r="AI887" i="1"/>
  <c r="N887" i="1"/>
  <c r="M887" i="1"/>
  <c r="AJ886" i="1"/>
  <c r="AI886" i="1"/>
  <c r="N886" i="1"/>
  <c r="M886" i="1"/>
  <c r="AJ885" i="1"/>
  <c r="AI885" i="1"/>
  <c r="N885" i="1"/>
  <c r="M885" i="1"/>
  <c r="AJ884" i="1"/>
  <c r="AI884" i="1"/>
  <c r="N884" i="1"/>
  <c r="M884" i="1"/>
  <c r="AJ883" i="1"/>
  <c r="AI883" i="1"/>
  <c r="N883" i="1"/>
  <c r="M883" i="1"/>
  <c r="AJ882" i="1"/>
  <c r="AI882" i="1"/>
  <c r="N882" i="1"/>
  <c r="M882" i="1"/>
  <c r="AJ881" i="1"/>
  <c r="AI881" i="1"/>
  <c r="N881" i="1"/>
  <c r="M881" i="1"/>
  <c r="AJ880" i="1"/>
  <c r="AI880" i="1"/>
  <c r="N880" i="1"/>
  <c r="M880" i="1"/>
  <c r="AJ879" i="1"/>
  <c r="AI879" i="1"/>
  <c r="N879" i="1"/>
  <c r="M879" i="1"/>
  <c r="AJ878" i="1"/>
  <c r="AI878" i="1"/>
  <c r="N878" i="1"/>
  <c r="M878" i="1"/>
  <c r="AJ877" i="1"/>
  <c r="AI877" i="1"/>
  <c r="N877" i="1"/>
  <c r="M877" i="1"/>
  <c r="AJ876" i="1"/>
  <c r="AI876" i="1"/>
  <c r="N876" i="1"/>
  <c r="M876" i="1"/>
  <c r="AJ875" i="1"/>
  <c r="AI875" i="1"/>
  <c r="N875" i="1"/>
  <c r="M875" i="1"/>
  <c r="AJ874" i="1"/>
  <c r="AI874" i="1"/>
  <c r="N874" i="1"/>
  <c r="M874" i="1"/>
  <c r="AJ873" i="1"/>
  <c r="AI873" i="1"/>
  <c r="N873" i="1"/>
  <c r="M873" i="1"/>
  <c r="AJ872" i="1"/>
  <c r="AI872" i="1"/>
  <c r="N872" i="1"/>
  <c r="M872" i="1"/>
  <c r="AJ871" i="1"/>
  <c r="AI871" i="1"/>
  <c r="N871" i="1"/>
  <c r="M871" i="1"/>
  <c r="AJ870" i="1"/>
  <c r="AI870" i="1"/>
  <c r="N870" i="1"/>
  <c r="M870" i="1"/>
  <c r="AJ869" i="1"/>
  <c r="AI869" i="1"/>
  <c r="N869" i="1"/>
  <c r="M869" i="1"/>
  <c r="AJ868" i="1"/>
  <c r="AI868" i="1"/>
  <c r="N868" i="1"/>
  <c r="M868" i="1"/>
  <c r="AJ867" i="1"/>
  <c r="AI867" i="1"/>
  <c r="N867" i="1"/>
  <c r="M867" i="1"/>
  <c r="AJ866" i="1"/>
  <c r="AI866" i="1"/>
  <c r="N866" i="1"/>
  <c r="M866" i="1"/>
  <c r="AJ865" i="1"/>
  <c r="AI865" i="1"/>
  <c r="N865" i="1"/>
  <c r="M865" i="1"/>
  <c r="AJ864" i="1"/>
  <c r="AI864" i="1"/>
  <c r="N864" i="1"/>
  <c r="M864" i="1"/>
  <c r="AJ863" i="1"/>
  <c r="AI863" i="1"/>
  <c r="N863" i="1"/>
  <c r="M863" i="1"/>
  <c r="AJ862" i="1"/>
  <c r="AI862" i="1"/>
  <c r="N862" i="1"/>
  <c r="M862" i="1"/>
  <c r="AJ861" i="1"/>
  <c r="AI861" i="1"/>
  <c r="N861" i="1"/>
  <c r="M861" i="1"/>
  <c r="AJ860" i="1"/>
  <c r="AI860" i="1"/>
  <c r="N860" i="1"/>
  <c r="M860" i="1"/>
  <c r="AJ859" i="1"/>
  <c r="AI859" i="1"/>
  <c r="N859" i="1"/>
  <c r="M859" i="1"/>
  <c r="AJ858" i="1"/>
  <c r="AI858" i="1"/>
  <c r="N858" i="1"/>
  <c r="M858" i="1"/>
  <c r="AJ857" i="1"/>
  <c r="AI857" i="1"/>
  <c r="N857" i="1"/>
  <c r="M857" i="1"/>
  <c r="AJ856" i="1"/>
  <c r="AI856" i="1"/>
  <c r="N856" i="1"/>
  <c r="M856" i="1"/>
  <c r="AJ855" i="1"/>
  <c r="AI855" i="1"/>
  <c r="N855" i="1"/>
  <c r="M855" i="1"/>
  <c r="AJ854" i="1"/>
  <c r="AI854" i="1"/>
  <c r="N854" i="1"/>
  <c r="M854" i="1"/>
  <c r="AJ853" i="1"/>
  <c r="AI853" i="1"/>
  <c r="N853" i="1"/>
  <c r="M853" i="1"/>
  <c r="AJ852" i="1"/>
  <c r="AI852" i="1"/>
  <c r="N852" i="1"/>
  <c r="M852" i="1"/>
  <c r="AJ851" i="1"/>
  <c r="AI851" i="1"/>
  <c r="N851" i="1"/>
  <c r="M851" i="1"/>
  <c r="AJ850" i="1"/>
  <c r="AI850" i="1"/>
  <c r="N850" i="1"/>
  <c r="M850" i="1"/>
  <c r="AJ849" i="1"/>
  <c r="AI849" i="1"/>
  <c r="N849" i="1"/>
  <c r="M849" i="1"/>
  <c r="AJ848" i="1"/>
  <c r="AI848" i="1"/>
  <c r="N848" i="1"/>
  <c r="M848" i="1"/>
  <c r="AJ847" i="1"/>
  <c r="AI847" i="1"/>
  <c r="N847" i="1"/>
  <c r="M847" i="1"/>
  <c r="AJ846" i="1"/>
  <c r="AI846" i="1"/>
  <c r="N846" i="1"/>
  <c r="M846" i="1"/>
  <c r="AJ845" i="1"/>
  <c r="AI845" i="1"/>
  <c r="N845" i="1"/>
  <c r="M845" i="1"/>
  <c r="AJ844" i="1"/>
  <c r="AI844" i="1"/>
  <c r="N844" i="1"/>
  <c r="M844" i="1"/>
  <c r="AJ843" i="1"/>
  <c r="AI843" i="1"/>
  <c r="N843" i="1"/>
  <c r="M843" i="1"/>
  <c r="AJ842" i="1"/>
  <c r="AI842" i="1"/>
  <c r="N842" i="1"/>
  <c r="M842" i="1"/>
  <c r="AJ841" i="1"/>
  <c r="AI841" i="1"/>
  <c r="N841" i="1"/>
  <c r="M841" i="1"/>
  <c r="AJ840" i="1"/>
  <c r="AI840" i="1"/>
  <c r="N840" i="1"/>
  <c r="M840" i="1"/>
  <c r="AJ839" i="1"/>
  <c r="AI839" i="1"/>
  <c r="N839" i="1"/>
  <c r="M839" i="1"/>
  <c r="AJ838" i="1"/>
  <c r="AI838" i="1"/>
  <c r="N838" i="1"/>
  <c r="M838" i="1"/>
  <c r="AJ837" i="1"/>
  <c r="AI837" i="1"/>
  <c r="N837" i="1"/>
  <c r="M837" i="1"/>
  <c r="AJ836" i="1"/>
  <c r="AI836" i="1"/>
  <c r="N836" i="1"/>
  <c r="M836" i="1"/>
  <c r="AJ835" i="1"/>
  <c r="AI835" i="1"/>
  <c r="N835" i="1"/>
  <c r="M835" i="1"/>
  <c r="AJ834" i="1"/>
  <c r="AI834" i="1"/>
  <c r="N834" i="1"/>
  <c r="M834" i="1"/>
  <c r="AJ833" i="1"/>
  <c r="AI833" i="1"/>
  <c r="N833" i="1"/>
  <c r="M833" i="1"/>
  <c r="AJ832" i="1"/>
  <c r="AI832" i="1"/>
  <c r="N832" i="1"/>
  <c r="M832" i="1"/>
  <c r="AJ831" i="1"/>
  <c r="AI831" i="1"/>
  <c r="N831" i="1"/>
  <c r="M831" i="1"/>
  <c r="AJ830" i="1"/>
  <c r="AI830" i="1"/>
  <c r="N830" i="1"/>
  <c r="M830" i="1"/>
  <c r="AJ829" i="1"/>
  <c r="AI829" i="1"/>
  <c r="N829" i="1"/>
  <c r="M829" i="1"/>
  <c r="AJ828" i="1"/>
  <c r="AI828" i="1"/>
  <c r="N828" i="1"/>
  <c r="M828" i="1"/>
  <c r="AJ827" i="1"/>
  <c r="AI827" i="1"/>
  <c r="N827" i="1"/>
  <c r="M827" i="1"/>
  <c r="AJ826" i="1"/>
  <c r="AI826" i="1"/>
  <c r="N826" i="1"/>
  <c r="M826" i="1"/>
  <c r="AJ825" i="1"/>
  <c r="AI825" i="1"/>
  <c r="N825" i="1"/>
  <c r="M825" i="1"/>
  <c r="AJ824" i="1"/>
  <c r="AI824" i="1"/>
  <c r="N824" i="1"/>
  <c r="M824" i="1"/>
  <c r="AJ823" i="1"/>
  <c r="AI823" i="1"/>
  <c r="N823" i="1"/>
  <c r="M823" i="1"/>
  <c r="AJ822" i="1"/>
  <c r="AI822" i="1"/>
  <c r="N822" i="1"/>
  <c r="M822" i="1"/>
  <c r="AJ821" i="1"/>
  <c r="AI821" i="1"/>
  <c r="N821" i="1"/>
  <c r="M821" i="1"/>
  <c r="AJ820" i="1"/>
  <c r="AI820" i="1"/>
  <c r="N820" i="1"/>
  <c r="M820" i="1"/>
  <c r="AJ819" i="1"/>
  <c r="AI819" i="1"/>
  <c r="N819" i="1"/>
  <c r="M819" i="1"/>
  <c r="AJ818" i="1"/>
  <c r="AI818" i="1"/>
  <c r="N818" i="1"/>
  <c r="M818" i="1"/>
  <c r="AJ817" i="1"/>
  <c r="AI817" i="1"/>
  <c r="N817" i="1"/>
  <c r="M817" i="1"/>
  <c r="AJ816" i="1"/>
  <c r="AI816" i="1"/>
  <c r="N816" i="1"/>
  <c r="M816" i="1"/>
  <c r="AJ815" i="1"/>
  <c r="AI815" i="1"/>
  <c r="N815" i="1"/>
  <c r="M815" i="1"/>
  <c r="AJ814" i="1"/>
  <c r="AI814" i="1"/>
  <c r="N814" i="1"/>
  <c r="M814" i="1"/>
  <c r="AJ813" i="1"/>
  <c r="AI813" i="1"/>
  <c r="N813" i="1"/>
  <c r="M813" i="1"/>
  <c r="AJ812" i="1"/>
  <c r="AI812" i="1"/>
  <c r="N812" i="1"/>
  <c r="M812" i="1"/>
  <c r="AJ811" i="1"/>
  <c r="AI811" i="1"/>
  <c r="N811" i="1"/>
  <c r="M811" i="1"/>
  <c r="AJ810" i="1"/>
  <c r="AI810" i="1"/>
  <c r="N810" i="1"/>
  <c r="M810" i="1"/>
  <c r="AJ809" i="1"/>
  <c r="AI809" i="1"/>
  <c r="N809" i="1"/>
  <c r="M809" i="1"/>
  <c r="AJ808" i="1"/>
  <c r="AI808" i="1"/>
  <c r="N808" i="1"/>
  <c r="M808" i="1"/>
  <c r="AJ807" i="1"/>
  <c r="AI807" i="1"/>
  <c r="N807" i="1"/>
  <c r="M807" i="1"/>
  <c r="AJ806" i="1"/>
  <c r="AI806" i="1"/>
  <c r="N806" i="1"/>
  <c r="M806" i="1"/>
  <c r="AJ805" i="1"/>
  <c r="AI805" i="1"/>
  <c r="N805" i="1"/>
  <c r="M805" i="1"/>
  <c r="AJ804" i="1"/>
  <c r="AI804" i="1"/>
  <c r="N804" i="1"/>
  <c r="M804" i="1"/>
  <c r="AJ803" i="1"/>
  <c r="AI803" i="1"/>
  <c r="N803" i="1"/>
  <c r="M803" i="1"/>
  <c r="AJ802" i="1"/>
  <c r="AI802" i="1"/>
  <c r="N802" i="1"/>
  <c r="M802" i="1"/>
  <c r="AJ801" i="1"/>
  <c r="AI801" i="1"/>
  <c r="N801" i="1"/>
  <c r="M801" i="1"/>
  <c r="AJ800" i="1"/>
  <c r="AI800" i="1"/>
  <c r="N800" i="1"/>
  <c r="M800" i="1"/>
  <c r="AJ799" i="1"/>
  <c r="AI799" i="1"/>
  <c r="N799" i="1"/>
  <c r="M799" i="1"/>
  <c r="AJ798" i="1"/>
  <c r="AI798" i="1"/>
  <c r="N798" i="1"/>
  <c r="M798" i="1"/>
  <c r="AJ797" i="1"/>
  <c r="AI797" i="1"/>
  <c r="N797" i="1"/>
  <c r="M797" i="1"/>
  <c r="AJ796" i="1"/>
  <c r="AI796" i="1"/>
  <c r="N796" i="1"/>
  <c r="M796" i="1"/>
  <c r="AJ795" i="1"/>
  <c r="AI795" i="1"/>
  <c r="N795" i="1"/>
  <c r="M795" i="1"/>
  <c r="AJ794" i="1"/>
  <c r="AI794" i="1"/>
  <c r="N794" i="1"/>
  <c r="M794" i="1"/>
  <c r="AJ793" i="1"/>
  <c r="AI793" i="1"/>
  <c r="N793" i="1"/>
  <c r="M793" i="1"/>
  <c r="AJ792" i="1"/>
  <c r="AI792" i="1"/>
  <c r="N792" i="1"/>
  <c r="M792" i="1"/>
  <c r="AJ791" i="1"/>
  <c r="AI791" i="1"/>
  <c r="N791" i="1"/>
  <c r="M791" i="1"/>
  <c r="AJ790" i="1"/>
  <c r="AI790" i="1"/>
  <c r="N790" i="1"/>
  <c r="M790" i="1"/>
  <c r="AJ789" i="1"/>
  <c r="AI789" i="1"/>
  <c r="N789" i="1"/>
  <c r="M789" i="1"/>
  <c r="AJ788" i="1"/>
  <c r="AI788" i="1"/>
  <c r="N788" i="1"/>
  <c r="M788" i="1"/>
  <c r="AJ787" i="1"/>
  <c r="AI787" i="1"/>
  <c r="N787" i="1"/>
  <c r="M787" i="1"/>
  <c r="AJ786" i="1"/>
  <c r="AI786" i="1"/>
  <c r="N786" i="1"/>
  <c r="M786" i="1"/>
  <c r="AJ785" i="1"/>
  <c r="AI785" i="1"/>
  <c r="N785" i="1"/>
  <c r="M785" i="1"/>
  <c r="AJ784" i="1"/>
  <c r="AI784" i="1"/>
  <c r="N784" i="1"/>
  <c r="M784" i="1"/>
  <c r="AJ783" i="1"/>
  <c r="AI783" i="1"/>
  <c r="N783" i="1"/>
  <c r="M783" i="1"/>
  <c r="AJ782" i="1"/>
  <c r="AI782" i="1"/>
  <c r="N782" i="1"/>
  <c r="M782" i="1"/>
  <c r="AJ781" i="1"/>
  <c r="AI781" i="1"/>
  <c r="N781" i="1"/>
  <c r="M781" i="1"/>
  <c r="AJ780" i="1"/>
  <c r="AI780" i="1"/>
  <c r="N780" i="1"/>
  <c r="M780" i="1"/>
  <c r="AJ779" i="1"/>
  <c r="AI779" i="1"/>
  <c r="N779" i="1"/>
  <c r="M779" i="1"/>
  <c r="AJ778" i="1"/>
  <c r="AI778" i="1"/>
  <c r="N778" i="1"/>
  <c r="M778" i="1"/>
  <c r="AJ777" i="1"/>
  <c r="AI777" i="1"/>
  <c r="N777" i="1"/>
  <c r="M777" i="1"/>
  <c r="AJ776" i="1"/>
  <c r="AI776" i="1"/>
  <c r="N776" i="1"/>
  <c r="M776" i="1"/>
  <c r="AJ775" i="1"/>
  <c r="AI775" i="1"/>
  <c r="N775" i="1"/>
  <c r="M775" i="1"/>
  <c r="AJ774" i="1"/>
  <c r="AI774" i="1"/>
  <c r="N774" i="1"/>
  <c r="M774" i="1"/>
  <c r="AJ773" i="1"/>
  <c r="AI773" i="1"/>
  <c r="N773" i="1"/>
  <c r="M773" i="1"/>
  <c r="AJ772" i="1"/>
  <c r="AI772" i="1"/>
  <c r="N772" i="1"/>
  <c r="M772" i="1"/>
  <c r="AJ771" i="1"/>
  <c r="AI771" i="1"/>
  <c r="N771" i="1"/>
  <c r="M771" i="1"/>
  <c r="AJ770" i="1"/>
  <c r="AI770" i="1"/>
  <c r="N770" i="1"/>
  <c r="M770" i="1"/>
  <c r="AJ769" i="1"/>
  <c r="AI769" i="1"/>
  <c r="N769" i="1"/>
  <c r="M769" i="1"/>
  <c r="AJ768" i="1"/>
  <c r="AI768" i="1"/>
  <c r="N768" i="1"/>
  <c r="M768" i="1"/>
  <c r="AJ767" i="1"/>
  <c r="AI767" i="1"/>
  <c r="N767" i="1"/>
  <c r="M767" i="1"/>
  <c r="AJ766" i="1"/>
  <c r="AI766" i="1"/>
  <c r="N766" i="1"/>
  <c r="M766" i="1"/>
  <c r="AJ765" i="1"/>
  <c r="AI765" i="1"/>
  <c r="N765" i="1"/>
  <c r="M765" i="1"/>
  <c r="AJ764" i="1"/>
  <c r="AI764" i="1"/>
  <c r="N764" i="1"/>
  <c r="M764" i="1"/>
  <c r="AJ763" i="1"/>
  <c r="AI763" i="1"/>
  <c r="N763" i="1"/>
  <c r="M763" i="1"/>
  <c r="AJ762" i="1"/>
  <c r="AI762" i="1"/>
  <c r="N762" i="1"/>
  <c r="M762" i="1"/>
  <c r="AJ761" i="1"/>
  <c r="AI761" i="1"/>
  <c r="N761" i="1"/>
  <c r="M761" i="1"/>
  <c r="AJ760" i="1"/>
  <c r="AI760" i="1"/>
  <c r="N760" i="1"/>
  <c r="M760" i="1"/>
  <c r="AJ759" i="1"/>
  <c r="AI759" i="1"/>
  <c r="N759" i="1"/>
  <c r="M759" i="1"/>
  <c r="AJ758" i="1"/>
  <c r="AI758" i="1"/>
  <c r="N758" i="1"/>
  <c r="M758" i="1"/>
  <c r="AJ757" i="1"/>
  <c r="AI757" i="1"/>
  <c r="N757" i="1"/>
  <c r="M757" i="1"/>
  <c r="AJ756" i="1"/>
  <c r="AI756" i="1"/>
  <c r="N756" i="1"/>
  <c r="M756" i="1"/>
  <c r="AJ755" i="1"/>
  <c r="AI755" i="1"/>
  <c r="N755" i="1"/>
  <c r="M755" i="1"/>
  <c r="AJ754" i="1"/>
  <c r="AI754" i="1"/>
  <c r="N754" i="1"/>
  <c r="M754" i="1"/>
  <c r="AJ753" i="1"/>
  <c r="AI753" i="1"/>
  <c r="N753" i="1"/>
  <c r="M753" i="1"/>
  <c r="AJ752" i="1"/>
  <c r="AI752" i="1"/>
  <c r="N752" i="1"/>
  <c r="M752" i="1"/>
  <c r="AJ751" i="1"/>
  <c r="AI751" i="1"/>
  <c r="N751" i="1"/>
  <c r="M751" i="1"/>
  <c r="AJ750" i="1"/>
  <c r="AI750" i="1"/>
  <c r="N750" i="1"/>
  <c r="M750" i="1"/>
  <c r="AJ749" i="1"/>
  <c r="AI749" i="1"/>
  <c r="N749" i="1"/>
  <c r="M749" i="1"/>
  <c r="AJ748" i="1"/>
  <c r="AI748" i="1"/>
  <c r="N748" i="1"/>
  <c r="M748" i="1"/>
  <c r="AJ747" i="1"/>
  <c r="AI747" i="1"/>
  <c r="N747" i="1"/>
  <c r="M747" i="1"/>
  <c r="AJ746" i="1"/>
  <c r="AI746" i="1"/>
  <c r="N746" i="1"/>
  <c r="M746" i="1"/>
  <c r="AJ745" i="1"/>
  <c r="AI745" i="1"/>
  <c r="N745" i="1"/>
  <c r="M745" i="1"/>
  <c r="AJ744" i="1"/>
  <c r="AI744" i="1"/>
  <c r="N744" i="1"/>
  <c r="M744" i="1"/>
  <c r="AJ743" i="1"/>
  <c r="AI743" i="1"/>
  <c r="N743" i="1"/>
  <c r="M743" i="1"/>
  <c r="AJ742" i="1"/>
  <c r="AI742" i="1"/>
  <c r="N742" i="1"/>
  <c r="M742" i="1"/>
  <c r="AJ741" i="1"/>
  <c r="AI741" i="1"/>
  <c r="N741" i="1"/>
  <c r="M741" i="1"/>
  <c r="AJ740" i="1"/>
  <c r="AI740" i="1"/>
  <c r="N740" i="1"/>
  <c r="M740" i="1"/>
  <c r="AJ739" i="1"/>
  <c r="AI739" i="1"/>
  <c r="N739" i="1"/>
  <c r="M739" i="1"/>
  <c r="AJ738" i="1"/>
  <c r="AI738" i="1"/>
  <c r="N738" i="1"/>
  <c r="M738" i="1"/>
  <c r="AJ737" i="1"/>
  <c r="AI737" i="1"/>
  <c r="N737" i="1"/>
  <c r="M737" i="1"/>
  <c r="AJ736" i="1"/>
  <c r="AI736" i="1"/>
  <c r="N736" i="1"/>
  <c r="M736" i="1"/>
  <c r="AJ735" i="1"/>
  <c r="AI735" i="1"/>
  <c r="N735" i="1"/>
  <c r="M735" i="1"/>
  <c r="AJ734" i="1"/>
  <c r="AI734" i="1"/>
  <c r="N734" i="1"/>
  <c r="M734" i="1"/>
  <c r="AJ733" i="1"/>
  <c r="AI733" i="1"/>
  <c r="N733" i="1"/>
  <c r="M733" i="1"/>
  <c r="AJ732" i="1"/>
  <c r="AI732" i="1"/>
  <c r="N732" i="1"/>
  <c r="M732" i="1"/>
  <c r="AJ731" i="1"/>
  <c r="AI731" i="1"/>
  <c r="N731" i="1"/>
  <c r="M731" i="1"/>
  <c r="AJ730" i="1"/>
  <c r="AI730" i="1"/>
  <c r="N730" i="1"/>
  <c r="M730" i="1"/>
  <c r="AJ729" i="1"/>
  <c r="AI729" i="1"/>
  <c r="N729" i="1"/>
  <c r="M729" i="1"/>
  <c r="AJ728" i="1"/>
  <c r="AI728" i="1"/>
  <c r="N728" i="1"/>
  <c r="M728" i="1"/>
  <c r="AJ727" i="1"/>
  <c r="AI727" i="1"/>
  <c r="N727" i="1"/>
  <c r="M727" i="1"/>
  <c r="AJ726" i="1"/>
  <c r="AI726" i="1"/>
  <c r="N726" i="1"/>
  <c r="M726" i="1"/>
  <c r="AJ725" i="1"/>
  <c r="AI725" i="1"/>
  <c r="N725" i="1"/>
  <c r="M725" i="1"/>
  <c r="AJ724" i="1"/>
  <c r="AI724" i="1"/>
  <c r="N724" i="1"/>
  <c r="M724" i="1"/>
  <c r="AJ723" i="1"/>
  <c r="AI723" i="1"/>
  <c r="N723" i="1"/>
  <c r="M723" i="1"/>
  <c r="AJ722" i="1"/>
  <c r="AI722" i="1"/>
  <c r="N722" i="1"/>
  <c r="M722" i="1"/>
  <c r="AJ721" i="1"/>
  <c r="AI721" i="1"/>
  <c r="N721" i="1"/>
  <c r="M721" i="1"/>
  <c r="AJ720" i="1"/>
  <c r="AI720" i="1"/>
  <c r="N720" i="1"/>
  <c r="M720" i="1"/>
  <c r="AJ719" i="1"/>
  <c r="AI719" i="1"/>
  <c r="N719" i="1"/>
  <c r="M719" i="1"/>
  <c r="AJ718" i="1"/>
  <c r="AI718" i="1"/>
  <c r="N718" i="1"/>
  <c r="M718" i="1"/>
  <c r="AJ717" i="1"/>
  <c r="AI717" i="1"/>
  <c r="N717" i="1"/>
  <c r="M717" i="1"/>
  <c r="AJ716" i="1"/>
  <c r="AI716" i="1"/>
  <c r="N716" i="1"/>
  <c r="M716" i="1"/>
  <c r="AJ715" i="1"/>
  <c r="AI715" i="1"/>
  <c r="N715" i="1"/>
  <c r="M715" i="1"/>
  <c r="AJ714" i="1"/>
  <c r="AI714" i="1"/>
  <c r="N714" i="1"/>
  <c r="M714" i="1"/>
  <c r="AJ713" i="1"/>
  <c r="AI713" i="1"/>
  <c r="N713" i="1"/>
  <c r="M713" i="1"/>
  <c r="AJ712" i="1"/>
  <c r="AI712" i="1"/>
  <c r="N712" i="1"/>
  <c r="M712" i="1"/>
  <c r="AJ711" i="1"/>
  <c r="AI711" i="1"/>
  <c r="N711" i="1"/>
  <c r="M711" i="1"/>
  <c r="AJ710" i="1"/>
  <c r="AI710" i="1"/>
  <c r="N710" i="1"/>
  <c r="M710" i="1"/>
  <c r="AJ709" i="1"/>
  <c r="AI709" i="1"/>
  <c r="N709" i="1"/>
  <c r="M709" i="1"/>
  <c r="AJ708" i="1"/>
  <c r="AI708" i="1"/>
  <c r="N708" i="1"/>
  <c r="M708" i="1"/>
  <c r="AJ707" i="1"/>
  <c r="AI707" i="1"/>
  <c r="N707" i="1"/>
  <c r="M707" i="1"/>
  <c r="AJ706" i="1"/>
  <c r="AI706" i="1"/>
  <c r="N706" i="1"/>
  <c r="M706" i="1"/>
  <c r="AJ705" i="1"/>
  <c r="AI705" i="1"/>
  <c r="N705" i="1"/>
  <c r="M705" i="1"/>
  <c r="AJ704" i="1"/>
  <c r="AI704" i="1"/>
  <c r="N704" i="1"/>
  <c r="M704" i="1"/>
  <c r="AJ703" i="1"/>
  <c r="AI703" i="1"/>
  <c r="N703" i="1"/>
  <c r="M703" i="1"/>
  <c r="AJ702" i="1"/>
  <c r="AI702" i="1"/>
  <c r="N702" i="1"/>
  <c r="M702" i="1"/>
  <c r="AJ701" i="1"/>
  <c r="AI701" i="1"/>
  <c r="N701" i="1"/>
  <c r="M701" i="1"/>
  <c r="AJ700" i="1"/>
  <c r="AI700" i="1"/>
  <c r="N700" i="1"/>
  <c r="M700" i="1"/>
  <c r="AJ699" i="1"/>
  <c r="AI699" i="1"/>
  <c r="N699" i="1"/>
  <c r="M699" i="1"/>
  <c r="AJ698" i="1"/>
  <c r="AI698" i="1"/>
  <c r="N698" i="1"/>
  <c r="M698" i="1"/>
  <c r="AJ697" i="1"/>
  <c r="AI697" i="1"/>
  <c r="N697" i="1"/>
  <c r="M697" i="1"/>
  <c r="AJ696" i="1"/>
  <c r="AI696" i="1"/>
  <c r="N696" i="1"/>
  <c r="M696" i="1"/>
  <c r="AJ695" i="1"/>
  <c r="AI695" i="1"/>
  <c r="N695" i="1"/>
  <c r="M695" i="1"/>
  <c r="AJ694" i="1"/>
  <c r="AI694" i="1"/>
  <c r="N694" i="1"/>
  <c r="M694" i="1"/>
  <c r="AJ693" i="1"/>
  <c r="AI693" i="1"/>
  <c r="N693" i="1"/>
  <c r="M693" i="1"/>
  <c r="AJ692" i="1"/>
  <c r="AI692" i="1"/>
  <c r="N692" i="1"/>
  <c r="M692" i="1"/>
  <c r="AJ691" i="1"/>
  <c r="AI691" i="1"/>
  <c r="N691" i="1"/>
  <c r="M691" i="1"/>
  <c r="AJ690" i="1"/>
  <c r="AI690" i="1"/>
  <c r="N690" i="1"/>
  <c r="M690" i="1"/>
  <c r="AJ689" i="1"/>
  <c r="AI689" i="1"/>
  <c r="N689" i="1"/>
  <c r="M689" i="1"/>
  <c r="AJ688" i="1"/>
  <c r="AI688" i="1"/>
  <c r="N688" i="1"/>
  <c r="M688" i="1"/>
  <c r="AJ687" i="1"/>
  <c r="AI687" i="1"/>
  <c r="N687" i="1"/>
  <c r="M687" i="1"/>
  <c r="AJ686" i="1"/>
  <c r="AI686" i="1"/>
  <c r="N686" i="1"/>
  <c r="M686" i="1"/>
  <c r="AJ685" i="1"/>
  <c r="AI685" i="1"/>
  <c r="N685" i="1"/>
  <c r="M685" i="1"/>
  <c r="AJ684" i="1"/>
  <c r="AI684" i="1"/>
  <c r="N684" i="1"/>
  <c r="M684" i="1"/>
  <c r="AJ683" i="1"/>
  <c r="AI683" i="1"/>
  <c r="N683" i="1"/>
  <c r="M683" i="1"/>
  <c r="AJ682" i="1"/>
  <c r="AI682" i="1"/>
  <c r="N682" i="1"/>
  <c r="M682" i="1"/>
  <c r="AJ681" i="1"/>
  <c r="AI681" i="1"/>
  <c r="N681" i="1"/>
  <c r="M681" i="1"/>
  <c r="AJ680" i="1"/>
  <c r="AI680" i="1"/>
  <c r="N680" i="1"/>
  <c r="M680" i="1"/>
  <c r="AJ679" i="1"/>
  <c r="AI679" i="1"/>
  <c r="N679" i="1"/>
  <c r="M679" i="1"/>
  <c r="AJ678" i="1"/>
  <c r="AI678" i="1"/>
  <c r="N678" i="1"/>
  <c r="M678" i="1"/>
  <c r="AJ677" i="1"/>
  <c r="AI677" i="1"/>
  <c r="N677" i="1"/>
  <c r="M677" i="1"/>
  <c r="AJ676" i="1"/>
  <c r="AI676" i="1"/>
  <c r="N676" i="1"/>
  <c r="M676" i="1"/>
  <c r="AJ675" i="1"/>
  <c r="AI675" i="1"/>
  <c r="N675" i="1"/>
  <c r="M675" i="1"/>
  <c r="AJ674" i="1"/>
  <c r="AI674" i="1"/>
  <c r="N674" i="1"/>
  <c r="M674" i="1"/>
  <c r="AJ673" i="1"/>
  <c r="AI673" i="1"/>
  <c r="N673" i="1"/>
  <c r="M673" i="1"/>
  <c r="AJ672" i="1"/>
  <c r="AI672" i="1"/>
  <c r="N672" i="1"/>
  <c r="M672" i="1"/>
  <c r="AJ671" i="1"/>
  <c r="AI671" i="1"/>
  <c r="N671" i="1"/>
  <c r="M671" i="1"/>
  <c r="AJ670" i="1"/>
  <c r="AI670" i="1"/>
  <c r="N670" i="1"/>
  <c r="M670" i="1"/>
  <c r="AJ669" i="1"/>
  <c r="AI669" i="1"/>
  <c r="N669" i="1"/>
  <c r="M669" i="1"/>
  <c r="AJ668" i="1"/>
  <c r="AI668" i="1"/>
  <c r="N668" i="1"/>
  <c r="M668" i="1"/>
  <c r="AJ667" i="1"/>
  <c r="AI667" i="1"/>
  <c r="N667" i="1"/>
  <c r="M667" i="1"/>
  <c r="AJ666" i="1"/>
  <c r="AI666" i="1"/>
  <c r="N666" i="1"/>
  <c r="M666" i="1"/>
  <c r="AJ665" i="1"/>
  <c r="AI665" i="1"/>
  <c r="N665" i="1"/>
  <c r="M665" i="1"/>
  <c r="AJ664" i="1"/>
  <c r="AI664" i="1"/>
  <c r="N664" i="1"/>
  <c r="M664" i="1"/>
  <c r="AJ663" i="1"/>
  <c r="AI663" i="1"/>
  <c r="N663" i="1"/>
  <c r="M663" i="1"/>
  <c r="AJ662" i="1"/>
  <c r="AI662" i="1"/>
  <c r="N662" i="1"/>
  <c r="M662" i="1"/>
  <c r="AJ661" i="1"/>
  <c r="AI661" i="1"/>
  <c r="N661" i="1"/>
  <c r="M661" i="1"/>
  <c r="AJ660" i="1"/>
  <c r="AI660" i="1"/>
  <c r="N660" i="1"/>
  <c r="M660" i="1"/>
  <c r="AJ659" i="1"/>
  <c r="AI659" i="1"/>
  <c r="N659" i="1"/>
  <c r="M659" i="1"/>
  <c r="AJ658" i="1"/>
  <c r="AI658" i="1"/>
  <c r="N658" i="1"/>
  <c r="M658" i="1"/>
  <c r="AJ657" i="1"/>
  <c r="AI657" i="1"/>
  <c r="N657" i="1"/>
  <c r="M657" i="1"/>
  <c r="AJ656" i="1"/>
  <c r="AI656" i="1"/>
  <c r="N656" i="1"/>
  <c r="M656" i="1"/>
  <c r="AJ655" i="1"/>
  <c r="AI655" i="1"/>
  <c r="N655" i="1"/>
  <c r="M655" i="1"/>
  <c r="AJ654" i="1"/>
  <c r="AI654" i="1"/>
  <c r="N654" i="1"/>
  <c r="M654" i="1"/>
  <c r="AJ653" i="1"/>
  <c r="AI653" i="1"/>
  <c r="N653" i="1"/>
  <c r="M653" i="1"/>
  <c r="AJ652" i="1"/>
  <c r="AI652" i="1"/>
  <c r="N652" i="1"/>
  <c r="M652" i="1"/>
  <c r="AJ651" i="1"/>
  <c r="AI651" i="1"/>
  <c r="N651" i="1"/>
  <c r="M651" i="1"/>
  <c r="AJ650" i="1"/>
  <c r="AI650" i="1"/>
  <c r="N650" i="1"/>
  <c r="M650" i="1"/>
  <c r="AJ649" i="1"/>
  <c r="AI649" i="1"/>
  <c r="N649" i="1"/>
  <c r="M649" i="1"/>
  <c r="AJ648" i="1"/>
  <c r="AI648" i="1"/>
  <c r="N648" i="1"/>
  <c r="M648" i="1"/>
  <c r="AJ647" i="1"/>
  <c r="AI647" i="1"/>
  <c r="N647" i="1"/>
  <c r="M647" i="1"/>
  <c r="AJ646" i="1"/>
  <c r="AI646" i="1"/>
  <c r="N646" i="1"/>
  <c r="M646" i="1"/>
  <c r="AJ645" i="1"/>
  <c r="AI645" i="1"/>
  <c r="N645" i="1"/>
  <c r="M645" i="1"/>
  <c r="AJ644" i="1"/>
  <c r="AI644" i="1"/>
  <c r="N644" i="1"/>
  <c r="M644" i="1"/>
  <c r="AJ643" i="1"/>
  <c r="AI643" i="1"/>
  <c r="N643" i="1"/>
  <c r="M643" i="1"/>
  <c r="AJ642" i="1"/>
  <c r="AI642" i="1"/>
  <c r="N642" i="1"/>
  <c r="M642" i="1"/>
  <c r="AJ641" i="1"/>
  <c r="AI641" i="1"/>
  <c r="N641" i="1"/>
  <c r="M641" i="1"/>
  <c r="AJ640" i="1"/>
  <c r="AI640" i="1"/>
  <c r="N640" i="1"/>
  <c r="M640" i="1"/>
  <c r="AJ639" i="1"/>
  <c r="AI639" i="1"/>
  <c r="N639" i="1"/>
  <c r="M639" i="1"/>
  <c r="AJ638" i="1"/>
  <c r="AI638" i="1"/>
  <c r="N638" i="1"/>
  <c r="M638" i="1"/>
  <c r="AJ637" i="1"/>
  <c r="AI637" i="1"/>
  <c r="N637" i="1"/>
  <c r="M637" i="1"/>
  <c r="AJ636" i="1"/>
  <c r="AI636" i="1"/>
  <c r="N636" i="1"/>
  <c r="M636" i="1"/>
  <c r="AJ635" i="1"/>
  <c r="AI635" i="1"/>
  <c r="N635" i="1"/>
  <c r="M635" i="1"/>
  <c r="AJ634" i="1"/>
  <c r="AI634" i="1"/>
  <c r="N634" i="1"/>
  <c r="M634" i="1"/>
  <c r="AJ633" i="1"/>
  <c r="AI633" i="1"/>
  <c r="N633" i="1"/>
  <c r="M633" i="1"/>
  <c r="AJ632" i="1"/>
  <c r="AI632" i="1"/>
  <c r="N632" i="1"/>
  <c r="M632" i="1"/>
  <c r="AJ631" i="1"/>
  <c r="AI631" i="1"/>
  <c r="N631" i="1"/>
  <c r="M631" i="1"/>
  <c r="AJ630" i="1"/>
  <c r="AI630" i="1"/>
  <c r="N630" i="1"/>
  <c r="M630" i="1"/>
  <c r="AJ629" i="1"/>
  <c r="AI629" i="1"/>
  <c r="N629" i="1"/>
  <c r="M629" i="1"/>
  <c r="AJ628" i="1"/>
  <c r="AI628" i="1"/>
  <c r="N628" i="1"/>
  <c r="M628" i="1"/>
  <c r="AJ627" i="1"/>
  <c r="AI627" i="1"/>
  <c r="N627" i="1"/>
  <c r="M627" i="1"/>
  <c r="AJ626" i="1"/>
  <c r="AI626" i="1"/>
  <c r="N626" i="1"/>
  <c r="M626" i="1"/>
  <c r="AJ625" i="1"/>
  <c r="AI625" i="1"/>
  <c r="N625" i="1"/>
  <c r="M625" i="1"/>
  <c r="AJ624" i="1"/>
  <c r="AI624" i="1"/>
  <c r="N624" i="1"/>
  <c r="M624" i="1"/>
  <c r="AJ623" i="1"/>
  <c r="AI623" i="1"/>
  <c r="N623" i="1"/>
  <c r="M623" i="1"/>
  <c r="AJ622" i="1"/>
  <c r="AI622" i="1"/>
  <c r="N622" i="1"/>
  <c r="M622" i="1"/>
  <c r="AJ621" i="1"/>
  <c r="AI621" i="1"/>
  <c r="N621" i="1"/>
  <c r="M621" i="1"/>
  <c r="AJ620" i="1"/>
  <c r="AI620" i="1"/>
  <c r="N620" i="1"/>
  <c r="M620" i="1"/>
  <c r="AJ619" i="1"/>
  <c r="AI619" i="1"/>
  <c r="N619" i="1"/>
  <c r="M619" i="1"/>
  <c r="AJ618" i="1"/>
  <c r="AI618" i="1"/>
  <c r="N618" i="1"/>
  <c r="M618" i="1"/>
  <c r="AJ617" i="1"/>
  <c r="AI617" i="1"/>
  <c r="N617" i="1"/>
  <c r="M617" i="1"/>
  <c r="AJ616" i="1"/>
  <c r="AI616" i="1"/>
  <c r="N616" i="1"/>
  <c r="M616" i="1"/>
  <c r="AJ615" i="1"/>
  <c r="AI615" i="1"/>
  <c r="N615" i="1"/>
  <c r="M615" i="1"/>
  <c r="AJ614" i="1"/>
  <c r="AI614" i="1"/>
  <c r="N614" i="1"/>
  <c r="M614" i="1"/>
  <c r="AJ613" i="1"/>
  <c r="AI613" i="1"/>
  <c r="N613" i="1"/>
  <c r="M613" i="1"/>
  <c r="AJ612" i="1"/>
  <c r="AI612" i="1"/>
  <c r="N612" i="1"/>
  <c r="M612" i="1"/>
  <c r="AJ611" i="1"/>
  <c r="AI611" i="1"/>
  <c r="N611" i="1"/>
  <c r="M611" i="1"/>
  <c r="AJ610" i="1"/>
  <c r="AI610" i="1"/>
  <c r="N610" i="1"/>
  <c r="M610" i="1"/>
  <c r="AJ609" i="1"/>
  <c r="AI609" i="1"/>
  <c r="N609" i="1"/>
  <c r="M609" i="1"/>
  <c r="AJ608" i="1"/>
  <c r="AI608" i="1"/>
  <c r="N608" i="1"/>
  <c r="M608" i="1"/>
  <c r="AJ607" i="1"/>
  <c r="AI607" i="1"/>
  <c r="N607" i="1"/>
  <c r="M607" i="1"/>
  <c r="AJ606" i="1"/>
  <c r="AI606" i="1"/>
  <c r="N606" i="1"/>
  <c r="M606" i="1"/>
  <c r="AJ605" i="1"/>
  <c r="AI605" i="1"/>
  <c r="N605" i="1"/>
  <c r="M605" i="1"/>
  <c r="AJ604" i="1"/>
  <c r="AI604" i="1"/>
  <c r="N604" i="1"/>
  <c r="M604" i="1"/>
  <c r="AJ603" i="1"/>
  <c r="AI603" i="1"/>
  <c r="N603" i="1"/>
  <c r="M603" i="1"/>
  <c r="AJ602" i="1"/>
  <c r="AI602" i="1"/>
  <c r="N602" i="1"/>
  <c r="M602" i="1"/>
  <c r="AJ601" i="1"/>
  <c r="AI601" i="1"/>
  <c r="N601" i="1"/>
  <c r="M601" i="1"/>
  <c r="AJ600" i="1"/>
  <c r="AI600" i="1"/>
  <c r="N600" i="1"/>
  <c r="M600" i="1"/>
  <c r="AJ599" i="1"/>
  <c r="AI599" i="1"/>
  <c r="N599" i="1"/>
  <c r="M599" i="1"/>
  <c r="AJ598" i="1"/>
  <c r="AI598" i="1"/>
  <c r="N598" i="1"/>
  <c r="M598" i="1"/>
  <c r="AJ597" i="1"/>
  <c r="AI597" i="1"/>
  <c r="N597" i="1"/>
  <c r="M597" i="1"/>
  <c r="AJ596" i="1"/>
  <c r="AI596" i="1"/>
  <c r="N596" i="1"/>
  <c r="M596" i="1"/>
  <c r="AJ595" i="1"/>
  <c r="AI595" i="1"/>
  <c r="N595" i="1"/>
  <c r="M595" i="1"/>
  <c r="AJ594" i="1"/>
  <c r="AI594" i="1"/>
  <c r="N594" i="1"/>
  <c r="M594" i="1"/>
  <c r="AJ593" i="1"/>
  <c r="AI593" i="1"/>
  <c r="N593" i="1"/>
  <c r="M593" i="1"/>
  <c r="AJ592" i="1"/>
  <c r="AI592" i="1"/>
  <c r="N592" i="1"/>
  <c r="M592" i="1"/>
  <c r="AJ591" i="1"/>
  <c r="AI591" i="1"/>
  <c r="N591" i="1"/>
  <c r="M591" i="1"/>
  <c r="AJ590" i="1"/>
  <c r="AI590" i="1"/>
  <c r="N590" i="1"/>
  <c r="M590" i="1"/>
  <c r="AJ589" i="1"/>
  <c r="AI589" i="1"/>
  <c r="N589" i="1"/>
  <c r="M589" i="1"/>
  <c r="AJ588" i="1"/>
  <c r="AI588" i="1"/>
  <c r="N588" i="1"/>
  <c r="M588" i="1"/>
  <c r="AJ587" i="1"/>
  <c r="AI587" i="1"/>
  <c r="N587" i="1"/>
  <c r="M587" i="1"/>
  <c r="AJ586" i="1"/>
  <c r="AI586" i="1"/>
  <c r="N586" i="1"/>
  <c r="M586" i="1"/>
  <c r="AJ585" i="1"/>
  <c r="AI585" i="1"/>
  <c r="N585" i="1"/>
  <c r="M585" i="1"/>
  <c r="AJ584" i="1"/>
  <c r="AI584" i="1"/>
  <c r="N584" i="1"/>
  <c r="M584" i="1"/>
  <c r="AJ583" i="1"/>
  <c r="AI583" i="1"/>
  <c r="N583" i="1"/>
  <c r="M583" i="1"/>
  <c r="AJ582" i="1"/>
  <c r="AI582" i="1"/>
  <c r="N582" i="1"/>
  <c r="M582" i="1"/>
  <c r="AJ581" i="1"/>
  <c r="AI581" i="1"/>
  <c r="N581" i="1"/>
  <c r="M581" i="1"/>
  <c r="AJ580" i="1"/>
  <c r="AI580" i="1"/>
  <c r="N580" i="1"/>
  <c r="M580" i="1"/>
  <c r="AJ579" i="1"/>
  <c r="AI579" i="1"/>
  <c r="N579" i="1"/>
  <c r="M579" i="1"/>
  <c r="AJ578" i="1"/>
  <c r="AI578" i="1"/>
  <c r="N578" i="1"/>
  <c r="M578" i="1"/>
  <c r="AJ577" i="1"/>
  <c r="AI577" i="1"/>
  <c r="N577" i="1"/>
  <c r="M577" i="1"/>
  <c r="AJ576" i="1"/>
  <c r="AI576" i="1"/>
  <c r="N576" i="1"/>
  <c r="M576" i="1"/>
  <c r="AJ575" i="1"/>
  <c r="AI575" i="1"/>
  <c r="N575" i="1"/>
  <c r="M575" i="1"/>
  <c r="AJ574" i="1"/>
  <c r="AI574" i="1"/>
  <c r="N574" i="1"/>
  <c r="M574" i="1"/>
  <c r="AJ573" i="1"/>
  <c r="AI573" i="1"/>
  <c r="N573" i="1"/>
  <c r="M573" i="1"/>
  <c r="AJ572" i="1"/>
  <c r="AI572" i="1"/>
  <c r="N572" i="1"/>
  <c r="M572" i="1"/>
  <c r="AJ571" i="1"/>
  <c r="AI571" i="1"/>
  <c r="N571" i="1"/>
  <c r="M571" i="1"/>
  <c r="AJ570" i="1"/>
  <c r="AI570" i="1"/>
  <c r="N570" i="1"/>
  <c r="M570" i="1"/>
  <c r="AJ569" i="1"/>
  <c r="AI569" i="1"/>
  <c r="N569" i="1"/>
  <c r="M569" i="1"/>
  <c r="AJ568" i="1"/>
  <c r="AI568" i="1"/>
  <c r="N568" i="1"/>
  <c r="M568" i="1"/>
  <c r="AJ567" i="1"/>
  <c r="AI567" i="1"/>
  <c r="N567" i="1"/>
  <c r="M567" i="1"/>
  <c r="AJ566" i="1"/>
  <c r="AI566" i="1"/>
  <c r="N566" i="1"/>
  <c r="M566" i="1"/>
  <c r="AJ565" i="1"/>
  <c r="AI565" i="1"/>
  <c r="N565" i="1"/>
  <c r="M565" i="1"/>
  <c r="AJ564" i="1"/>
  <c r="AI564" i="1"/>
  <c r="N564" i="1"/>
  <c r="V83" i="1" s="1"/>
  <c r="X83" i="1" s="1"/>
  <c r="M564" i="1"/>
  <c r="AJ563" i="1"/>
  <c r="AI563" i="1"/>
  <c r="N563" i="1"/>
  <c r="M563" i="1"/>
  <c r="AJ562" i="1"/>
  <c r="AI562" i="1"/>
  <c r="N562" i="1"/>
  <c r="M562" i="1"/>
  <c r="AJ561" i="1"/>
  <c r="AI561" i="1"/>
  <c r="N561" i="1"/>
  <c r="M561" i="1"/>
  <c r="AJ560" i="1"/>
  <c r="AI560" i="1"/>
  <c r="N560" i="1"/>
  <c r="M560" i="1"/>
  <c r="AJ559" i="1"/>
  <c r="AI559" i="1"/>
  <c r="N559" i="1"/>
  <c r="M559" i="1"/>
  <c r="AJ558" i="1"/>
  <c r="AI558" i="1"/>
  <c r="N558" i="1"/>
  <c r="M558" i="1"/>
  <c r="AJ557" i="1"/>
  <c r="AI557" i="1"/>
  <c r="N557" i="1"/>
  <c r="M557" i="1"/>
  <c r="AJ556" i="1"/>
  <c r="AI556" i="1"/>
  <c r="N556" i="1"/>
  <c r="M556" i="1"/>
  <c r="AJ555" i="1"/>
  <c r="AI555" i="1"/>
  <c r="N555" i="1"/>
  <c r="M555" i="1"/>
  <c r="AJ554" i="1"/>
  <c r="AI554" i="1"/>
  <c r="N554" i="1"/>
  <c r="M554" i="1"/>
  <c r="AJ553" i="1"/>
  <c r="AI553" i="1"/>
  <c r="N553" i="1"/>
  <c r="M553" i="1"/>
  <c r="AJ552" i="1"/>
  <c r="AI552" i="1"/>
  <c r="N552" i="1"/>
  <c r="M552" i="1"/>
  <c r="AJ551" i="1"/>
  <c r="AI551" i="1"/>
  <c r="N551" i="1"/>
  <c r="M551" i="1"/>
  <c r="AJ550" i="1"/>
  <c r="AI550" i="1"/>
  <c r="N550" i="1"/>
  <c r="M550" i="1"/>
  <c r="AJ549" i="1"/>
  <c r="AI549" i="1"/>
  <c r="N549" i="1"/>
  <c r="M549" i="1"/>
  <c r="AJ548" i="1"/>
  <c r="AI548" i="1"/>
  <c r="N548" i="1"/>
  <c r="M548" i="1"/>
  <c r="AJ547" i="1"/>
  <c r="AI547" i="1"/>
  <c r="N547" i="1"/>
  <c r="M547" i="1"/>
  <c r="AJ546" i="1"/>
  <c r="AI546" i="1"/>
  <c r="N546" i="1"/>
  <c r="M546" i="1"/>
  <c r="AJ545" i="1"/>
  <c r="AI545" i="1"/>
  <c r="N545" i="1"/>
  <c r="M545" i="1"/>
  <c r="AJ544" i="1"/>
  <c r="AI544" i="1"/>
  <c r="N544" i="1"/>
  <c r="M544" i="1"/>
  <c r="AJ543" i="1"/>
  <c r="AI543" i="1"/>
  <c r="N543" i="1"/>
  <c r="M543" i="1"/>
  <c r="AJ542" i="1"/>
  <c r="AI542" i="1"/>
  <c r="N542" i="1"/>
  <c r="M542" i="1"/>
  <c r="AJ541" i="1"/>
  <c r="AI541" i="1"/>
  <c r="N541" i="1"/>
  <c r="M541" i="1"/>
  <c r="AJ540" i="1"/>
  <c r="AI540" i="1"/>
  <c r="N540" i="1"/>
  <c r="M540" i="1"/>
  <c r="AJ539" i="1"/>
  <c r="AI539" i="1"/>
  <c r="N539" i="1"/>
  <c r="M539" i="1"/>
  <c r="AJ538" i="1"/>
  <c r="AI538" i="1"/>
  <c r="N538" i="1"/>
  <c r="M538" i="1"/>
  <c r="AJ537" i="1"/>
  <c r="AI537" i="1"/>
  <c r="N537" i="1"/>
  <c r="M537" i="1"/>
  <c r="AJ536" i="1"/>
  <c r="AI536" i="1"/>
  <c r="N536" i="1"/>
  <c r="M536" i="1"/>
  <c r="AJ535" i="1"/>
  <c r="AI535" i="1"/>
  <c r="N535" i="1"/>
  <c r="M535" i="1"/>
  <c r="AJ534" i="1"/>
  <c r="AI534" i="1"/>
  <c r="N534" i="1"/>
  <c r="M534" i="1"/>
  <c r="AJ533" i="1"/>
  <c r="AI533" i="1"/>
  <c r="N533" i="1"/>
  <c r="M533" i="1"/>
  <c r="AJ532" i="1"/>
  <c r="AI532" i="1"/>
  <c r="N532" i="1"/>
  <c r="M532" i="1"/>
  <c r="AJ531" i="1"/>
  <c r="AI531" i="1"/>
  <c r="N531" i="1"/>
  <c r="M531" i="1"/>
  <c r="AJ530" i="1"/>
  <c r="AI530" i="1"/>
  <c r="N530" i="1"/>
  <c r="M530" i="1"/>
  <c r="AJ529" i="1"/>
  <c r="AI529" i="1"/>
  <c r="N529" i="1"/>
  <c r="M529" i="1"/>
  <c r="AJ528" i="1"/>
  <c r="AI528" i="1"/>
  <c r="N528" i="1"/>
  <c r="M528" i="1"/>
  <c r="AJ527" i="1"/>
  <c r="AI527" i="1"/>
  <c r="N527" i="1"/>
  <c r="M527" i="1"/>
  <c r="AJ526" i="1"/>
  <c r="AI526" i="1"/>
  <c r="N526" i="1"/>
  <c r="M526" i="1"/>
  <c r="AJ525" i="1"/>
  <c r="AI525" i="1"/>
  <c r="N525" i="1"/>
  <c r="M525" i="1"/>
  <c r="AJ524" i="1"/>
  <c r="AI524" i="1"/>
  <c r="N524" i="1"/>
  <c r="M524" i="1"/>
  <c r="AJ523" i="1"/>
  <c r="AI523" i="1"/>
  <c r="N523" i="1"/>
  <c r="M523" i="1"/>
  <c r="AJ522" i="1"/>
  <c r="AI522" i="1"/>
  <c r="N522" i="1"/>
  <c r="M522" i="1"/>
  <c r="AJ521" i="1"/>
  <c r="AI521" i="1"/>
  <c r="N521" i="1"/>
  <c r="M521" i="1"/>
  <c r="AJ520" i="1"/>
  <c r="AI520" i="1"/>
  <c r="N520" i="1"/>
  <c r="M520" i="1"/>
  <c r="AJ519" i="1"/>
  <c r="AI519" i="1"/>
  <c r="N519" i="1"/>
  <c r="M519" i="1"/>
  <c r="AJ518" i="1"/>
  <c r="AI518" i="1"/>
  <c r="N518" i="1"/>
  <c r="M518" i="1"/>
  <c r="AJ517" i="1"/>
  <c r="AI517" i="1"/>
  <c r="N517" i="1"/>
  <c r="M517" i="1"/>
  <c r="AJ516" i="1"/>
  <c r="AI516" i="1"/>
  <c r="N516" i="1"/>
  <c r="M516" i="1"/>
  <c r="AJ515" i="1"/>
  <c r="AI515" i="1"/>
  <c r="N515" i="1"/>
  <c r="M515" i="1"/>
  <c r="AJ514" i="1"/>
  <c r="AI514" i="1"/>
  <c r="N514" i="1"/>
  <c r="M514" i="1"/>
  <c r="AJ513" i="1"/>
  <c r="AI513" i="1"/>
  <c r="N513" i="1"/>
  <c r="M513" i="1"/>
  <c r="AJ512" i="1"/>
  <c r="AI512" i="1"/>
  <c r="N512" i="1"/>
  <c r="M512" i="1"/>
  <c r="AJ511" i="1"/>
  <c r="AI511" i="1"/>
  <c r="N511" i="1"/>
  <c r="M511" i="1"/>
  <c r="AJ510" i="1"/>
  <c r="AI510" i="1"/>
  <c r="N510" i="1"/>
  <c r="M510" i="1"/>
  <c r="AJ509" i="1"/>
  <c r="AI509" i="1"/>
  <c r="N509" i="1"/>
  <c r="M509" i="1"/>
  <c r="AJ508" i="1"/>
  <c r="AI508" i="1"/>
  <c r="N508" i="1"/>
  <c r="M508" i="1"/>
  <c r="AJ507" i="1"/>
  <c r="AI507" i="1"/>
  <c r="N507" i="1"/>
  <c r="M507" i="1"/>
  <c r="AJ506" i="1"/>
  <c r="AI506" i="1"/>
  <c r="N506" i="1"/>
  <c r="M506" i="1"/>
  <c r="AJ505" i="1"/>
  <c r="AI505" i="1"/>
  <c r="N505" i="1"/>
  <c r="M505" i="1"/>
  <c r="AJ504" i="1"/>
  <c r="AI504" i="1"/>
  <c r="N504" i="1"/>
  <c r="M504" i="1"/>
  <c r="AJ503" i="1"/>
  <c r="AI503" i="1"/>
  <c r="N503" i="1"/>
  <c r="M503" i="1"/>
  <c r="AJ502" i="1"/>
  <c r="AI502" i="1"/>
  <c r="N502" i="1"/>
  <c r="M502" i="1"/>
  <c r="AJ501" i="1"/>
  <c r="AI501" i="1"/>
  <c r="N501" i="1"/>
  <c r="M501" i="1"/>
  <c r="AJ500" i="1"/>
  <c r="AI500" i="1"/>
  <c r="N500" i="1"/>
  <c r="M500" i="1"/>
  <c r="AJ499" i="1"/>
  <c r="AI499" i="1"/>
  <c r="N499" i="1"/>
  <c r="M499" i="1"/>
  <c r="AJ498" i="1"/>
  <c r="AI498" i="1"/>
  <c r="N498" i="1"/>
  <c r="M498" i="1"/>
  <c r="AJ497" i="1"/>
  <c r="AI497" i="1"/>
  <c r="N497" i="1"/>
  <c r="M497" i="1"/>
  <c r="AJ496" i="1"/>
  <c r="AI496" i="1"/>
  <c r="N496" i="1"/>
  <c r="M496" i="1"/>
  <c r="AJ495" i="1"/>
  <c r="AI495" i="1"/>
  <c r="N495" i="1"/>
  <c r="M495" i="1"/>
  <c r="AJ494" i="1"/>
  <c r="AI494" i="1"/>
  <c r="N494" i="1"/>
  <c r="M494" i="1"/>
  <c r="AJ493" i="1"/>
  <c r="AI493" i="1"/>
  <c r="N493" i="1"/>
  <c r="M493" i="1"/>
  <c r="AJ492" i="1"/>
  <c r="AI492" i="1"/>
  <c r="N492" i="1"/>
  <c r="M492" i="1"/>
  <c r="AJ491" i="1"/>
  <c r="AI491" i="1"/>
  <c r="N491" i="1"/>
  <c r="M491" i="1"/>
  <c r="AJ490" i="1"/>
  <c r="AI490" i="1"/>
  <c r="N490" i="1"/>
  <c r="M490" i="1"/>
  <c r="AJ489" i="1"/>
  <c r="AI489" i="1"/>
  <c r="N489" i="1"/>
  <c r="M489" i="1"/>
  <c r="AJ488" i="1"/>
  <c r="AI488" i="1"/>
  <c r="N488" i="1"/>
  <c r="M488" i="1"/>
  <c r="AJ487" i="1"/>
  <c r="AI487" i="1"/>
  <c r="N487" i="1"/>
  <c r="M487" i="1"/>
  <c r="AJ486" i="1"/>
  <c r="AI486" i="1"/>
  <c r="N486" i="1"/>
  <c r="M486" i="1"/>
  <c r="AJ485" i="1"/>
  <c r="AI485" i="1"/>
  <c r="N485" i="1"/>
  <c r="M485" i="1"/>
  <c r="AJ484" i="1"/>
  <c r="AI484" i="1"/>
  <c r="N484" i="1"/>
  <c r="M484" i="1"/>
  <c r="AJ483" i="1"/>
  <c r="AI483" i="1"/>
  <c r="N483" i="1"/>
  <c r="M483" i="1"/>
  <c r="AJ482" i="1"/>
  <c r="AI482" i="1"/>
  <c r="N482" i="1"/>
  <c r="M482" i="1"/>
  <c r="AJ481" i="1"/>
  <c r="AI481" i="1"/>
  <c r="N481" i="1"/>
  <c r="M481" i="1"/>
  <c r="AJ480" i="1"/>
  <c r="AI480" i="1"/>
  <c r="N480" i="1"/>
  <c r="M480" i="1"/>
  <c r="AJ479" i="1"/>
  <c r="AI479" i="1"/>
  <c r="N479" i="1"/>
  <c r="M479" i="1"/>
  <c r="AJ478" i="1"/>
  <c r="AI478" i="1"/>
  <c r="N478" i="1"/>
  <c r="M478" i="1"/>
  <c r="AJ477" i="1"/>
  <c r="AI477" i="1"/>
  <c r="N477" i="1"/>
  <c r="M477" i="1"/>
  <c r="AJ476" i="1"/>
  <c r="AI476" i="1"/>
  <c r="N476" i="1"/>
  <c r="M476" i="1"/>
  <c r="AJ475" i="1"/>
  <c r="AI475" i="1"/>
  <c r="N475" i="1"/>
  <c r="M475" i="1"/>
  <c r="AJ474" i="1"/>
  <c r="AI474" i="1"/>
  <c r="N474" i="1"/>
  <c r="M474" i="1"/>
  <c r="AJ473" i="1"/>
  <c r="AI473" i="1"/>
  <c r="N473" i="1"/>
  <c r="M473" i="1"/>
  <c r="AJ472" i="1"/>
  <c r="AI472" i="1"/>
  <c r="N472" i="1"/>
  <c r="M472" i="1"/>
  <c r="AJ471" i="1"/>
  <c r="AI471" i="1"/>
  <c r="N471" i="1"/>
  <c r="M471" i="1"/>
  <c r="AJ470" i="1"/>
  <c r="AI470" i="1"/>
  <c r="N470" i="1"/>
  <c r="M470" i="1"/>
  <c r="AJ469" i="1"/>
  <c r="AI469" i="1"/>
  <c r="N469" i="1"/>
  <c r="M469" i="1"/>
  <c r="AJ468" i="1"/>
  <c r="AI468" i="1"/>
  <c r="N468" i="1"/>
  <c r="M468" i="1"/>
  <c r="AJ467" i="1"/>
  <c r="AI467" i="1"/>
  <c r="N467" i="1"/>
  <c r="M467" i="1"/>
  <c r="AJ466" i="1"/>
  <c r="AI466" i="1"/>
  <c r="N466" i="1"/>
  <c r="M466" i="1"/>
  <c r="AJ465" i="1"/>
  <c r="AI465" i="1"/>
  <c r="N465" i="1"/>
  <c r="M465" i="1"/>
  <c r="AJ464" i="1"/>
  <c r="AI464" i="1"/>
  <c r="N464" i="1"/>
  <c r="M464" i="1"/>
  <c r="AJ463" i="1"/>
  <c r="AI463" i="1"/>
  <c r="N463" i="1"/>
  <c r="M463" i="1"/>
  <c r="AJ462" i="1"/>
  <c r="AI462" i="1"/>
  <c r="N462" i="1"/>
  <c r="M462" i="1"/>
  <c r="AJ461" i="1"/>
  <c r="AI461" i="1"/>
  <c r="N461" i="1"/>
  <c r="M461" i="1"/>
  <c r="AJ460" i="1"/>
  <c r="AI460" i="1"/>
  <c r="N460" i="1"/>
  <c r="M460" i="1"/>
  <c r="AJ459" i="1"/>
  <c r="AI459" i="1"/>
  <c r="N459" i="1"/>
  <c r="M459" i="1"/>
  <c r="AJ458" i="1"/>
  <c r="AI458" i="1"/>
  <c r="N458" i="1"/>
  <c r="M458" i="1"/>
  <c r="AJ457" i="1"/>
  <c r="AI457" i="1"/>
  <c r="N457" i="1"/>
  <c r="M457" i="1"/>
  <c r="AJ456" i="1"/>
  <c r="AI456" i="1"/>
  <c r="N456" i="1"/>
  <c r="M456" i="1"/>
  <c r="AJ455" i="1"/>
  <c r="AI455" i="1"/>
  <c r="N455" i="1"/>
  <c r="M455" i="1"/>
  <c r="AJ454" i="1"/>
  <c r="AI454" i="1"/>
  <c r="N454" i="1"/>
  <c r="M454" i="1"/>
  <c r="AJ453" i="1"/>
  <c r="AI453" i="1"/>
  <c r="N453" i="1"/>
  <c r="M453" i="1"/>
  <c r="AJ452" i="1"/>
  <c r="AI452" i="1"/>
  <c r="N452" i="1"/>
  <c r="M452" i="1"/>
  <c r="AJ451" i="1"/>
  <c r="AI451" i="1"/>
  <c r="N451" i="1"/>
  <c r="M451" i="1"/>
  <c r="AJ450" i="1"/>
  <c r="AI450" i="1"/>
  <c r="N450" i="1"/>
  <c r="M450" i="1"/>
  <c r="AJ449" i="1"/>
  <c r="AI449" i="1"/>
  <c r="N449" i="1"/>
  <c r="M449" i="1"/>
  <c r="AJ448" i="1"/>
  <c r="AI448" i="1"/>
  <c r="N448" i="1"/>
  <c r="M448" i="1"/>
  <c r="AJ447" i="1"/>
  <c r="AI447" i="1"/>
  <c r="N447" i="1"/>
  <c r="M447" i="1"/>
  <c r="AJ446" i="1"/>
  <c r="AI446" i="1"/>
  <c r="N446" i="1"/>
  <c r="M446" i="1"/>
  <c r="AJ445" i="1"/>
  <c r="AI445" i="1"/>
  <c r="N445" i="1"/>
  <c r="M445" i="1"/>
  <c r="AJ444" i="1"/>
  <c r="AI444" i="1"/>
  <c r="N444" i="1"/>
  <c r="M444" i="1"/>
  <c r="AJ443" i="1"/>
  <c r="AI443" i="1"/>
  <c r="N443" i="1"/>
  <c r="M443" i="1"/>
  <c r="AJ442" i="1"/>
  <c r="AI442" i="1"/>
  <c r="N442" i="1"/>
  <c r="M442" i="1"/>
  <c r="AJ441" i="1"/>
  <c r="AI441" i="1"/>
  <c r="N441" i="1"/>
  <c r="M441" i="1"/>
  <c r="AJ440" i="1"/>
  <c r="AI440" i="1"/>
  <c r="N440" i="1"/>
  <c r="M440" i="1"/>
  <c r="AJ439" i="1"/>
  <c r="AI439" i="1"/>
  <c r="N439" i="1"/>
  <c r="M439" i="1"/>
  <c r="AJ438" i="1"/>
  <c r="AI438" i="1"/>
  <c r="N438" i="1"/>
  <c r="M438" i="1"/>
  <c r="AJ437" i="1"/>
  <c r="AI437" i="1"/>
  <c r="N437" i="1"/>
  <c r="M437" i="1"/>
  <c r="AJ436" i="1"/>
  <c r="AI436" i="1"/>
  <c r="N436" i="1"/>
  <c r="M436" i="1"/>
  <c r="AJ435" i="1"/>
  <c r="AI435" i="1"/>
  <c r="N435" i="1"/>
  <c r="M435" i="1"/>
  <c r="AJ434" i="1"/>
  <c r="AI434" i="1"/>
  <c r="N434" i="1"/>
  <c r="M434" i="1"/>
  <c r="AJ433" i="1"/>
  <c r="AI433" i="1"/>
  <c r="N433" i="1"/>
  <c r="M433" i="1"/>
  <c r="AJ432" i="1"/>
  <c r="AI432" i="1"/>
  <c r="N432" i="1"/>
  <c r="M432" i="1"/>
  <c r="AJ431" i="1"/>
  <c r="AI431" i="1"/>
  <c r="N431" i="1"/>
  <c r="M431" i="1"/>
  <c r="AJ430" i="1"/>
  <c r="AI430" i="1"/>
  <c r="N430" i="1"/>
  <c r="M430" i="1"/>
  <c r="AJ429" i="1"/>
  <c r="AI429" i="1"/>
  <c r="N429" i="1"/>
  <c r="M429" i="1"/>
  <c r="AJ428" i="1"/>
  <c r="AI428" i="1"/>
  <c r="N428" i="1"/>
  <c r="M428" i="1"/>
  <c r="AJ427" i="1"/>
  <c r="AI427" i="1"/>
  <c r="N427" i="1"/>
  <c r="M427" i="1"/>
  <c r="AJ426" i="1"/>
  <c r="AI426" i="1"/>
  <c r="N426" i="1"/>
  <c r="M426" i="1"/>
  <c r="AJ425" i="1"/>
  <c r="AI425" i="1"/>
  <c r="N425" i="1"/>
  <c r="M425" i="1"/>
  <c r="AJ424" i="1"/>
  <c r="AI424" i="1"/>
  <c r="N424" i="1"/>
  <c r="M424" i="1"/>
  <c r="AJ423" i="1"/>
  <c r="AI423" i="1"/>
  <c r="N423" i="1"/>
  <c r="M423" i="1"/>
  <c r="AJ422" i="1"/>
  <c r="AI422" i="1"/>
  <c r="N422" i="1"/>
  <c r="M422" i="1"/>
  <c r="AJ421" i="1"/>
  <c r="AI421" i="1"/>
  <c r="N421" i="1"/>
  <c r="M421" i="1"/>
  <c r="AJ420" i="1"/>
  <c r="AI420" i="1"/>
  <c r="N420" i="1"/>
  <c r="M420" i="1"/>
  <c r="AJ419" i="1"/>
  <c r="AI419" i="1"/>
  <c r="N419" i="1"/>
  <c r="M419" i="1"/>
  <c r="AJ418" i="1"/>
  <c r="AI418" i="1"/>
  <c r="N418" i="1"/>
  <c r="M418" i="1"/>
  <c r="AJ417" i="1"/>
  <c r="AI417" i="1"/>
  <c r="N417" i="1"/>
  <c r="M417" i="1"/>
  <c r="AJ416" i="1"/>
  <c r="AI416" i="1"/>
  <c r="N416" i="1"/>
  <c r="M416" i="1"/>
  <c r="AJ415" i="1"/>
  <c r="AI415" i="1"/>
  <c r="N415" i="1"/>
  <c r="M415" i="1"/>
  <c r="AJ414" i="1"/>
  <c r="AI414" i="1"/>
  <c r="N414" i="1"/>
  <c r="M414" i="1"/>
  <c r="AJ413" i="1"/>
  <c r="AI413" i="1"/>
  <c r="N413" i="1"/>
  <c r="M413" i="1"/>
  <c r="AJ412" i="1"/>
  <c r="AI412" i="1"/>
  <c r="N412" i="1"/>
  <c r="M412" i="1"/>
  <c r="AJ411" i="1"/>
  <c r="AI411" i="1"/>
  <c r="N411" i="1"/>
  <c r="M411" i="1"/>
  <c r="AJ410" i="1"/>
  <c r="AI410" i="1"/>
  <c r="N410" i="1"/>
  <c r="M410" i="1"/>
  <c r="AJ409" i="1"/>
  <c r="AI409" i="1"/>
  <c r="N409" i="1"/>
  <c r="M409" i="1"/>
  <c r="AJ408" i="1"/>
  <c r="AI408" i="1"/>
  <c r="N408" i="1"/>
  <c r="M408" i="1"/>
  <c r="AJ407" i="1"/>
  <c r="AI407" i="1"/>
  <c r="N407" i="1"/>
  <c r="M407" i="1"/>
  <c r="AJ406" i="1"/>
  <c r="AI406" i="1"/>
  <c r="N406" i="1"/>
  <c r="M406" i="1"/>
  <c r="AJ405" i="1"/>
  <c r="AI405" i="1"/>
  <c r="N405" i="1"/>
  <c r="M405" i="1"/>
  <c r="AJ404" i="1"/>
  <c r="AI404" i="1"/>
  <c r="N404" i="1"/>
  <c r="M404" i="1"/>
  <c r="AJ403" i="1"/>
  <c r="AI403" i="1"/>
  <c r="N403" i="1"/>
  <c r="M403" i="1"/>
  <c r="AJ402" i="1"/>
  <c r="AI402" i="1"/>
  <c r="N402" i="1"/>
  <c r="M402" i="1"/>
  <c r="AJ401" i="1"/>
  <c r="AI401" i="1"/>
  <c r="N401" i="1"/>
  <c r="M401" i="1"/>
  <c r="AJ400" i="1"/>
  <c r="AI400" i="1"/>
  <c r="N400" i="1"/>
  <c r="M400" i="1"/>
  <c r="AJ399" i="1"/>
  <c r="AI399" i="1"/>
  <c r="N399" i="1"/>
  <c r="M399" i="1"/>
  <c r="AJ398" i="1"/>
  <c r="AI398" i="1"/>
  <c r="N398" i="1"/>
  <c r="M398" i="1"/>
  <c r="AJ397" i="1"/>
  <c r="AI397" i="1"/>
  <c r="N397" i="1"/>
  <c r="M397" i="1"/>
  <c r="AJ396" i="1"/>
  <c r="AI396" i="1"/>
  <c r="N396" i="1"/>
  <c r="M396" i="1"/>
  <c r="AJ395" i="1"/>
  <c r="AI395" i="1"/>
  <c r="N395" i="1"/>
  <c r="M395" i="1"/>
  <c r="AJ394" i="1"/>
  <c r="AI394" i="1"/>
  <c r="N394" i="1"/>
  <c r="M394" i="1"/>
  <c r="AJ393" i="1"/>
  <c r="AI393" i="1"/>
  <c r="N393" i="1"/>
  <c r="M393" i="1"/>
  <c r="AJ392" i="1"/>
  <c r="AI392" i="1"/>
  <c r="N392" i="1"/>
  <c r="M392" i="1"/>
  <c r="AJ391" i="1"/>
  <c r="AI391" i="1"/>
  <c r="N391" i="1"/>
  <c r="M391" i="1"/>
  <c r="AJ390" i="1"/>
  <c r="AI390" i="1"/>
  <c r="N390" i="1"/>
  <c r="M390" i="1"/>
  <c r="AJ389" i="1"/>
  <c r="AI389" i="1"/>
  <c r="N389" i="1"/>
  <c r="M389" i="1"/>
  <c r="AJ388" i="1"/>
  <c r="AI388" i="1"/>
  <c r="N388" i="1"/>
  <c r="M388" i="1"/>
  <c r="AJ387" i="1"/>
  <c r="AI387" i="1"/>
  <c r="N387" i="1"/>
  <c r="M387" i="1"/>
  <c r="AJ386" i="1"/>
  <c r="AI386" i="1"/>
  <c r="N386" i="1"/>
  <c r="M386" i="1"/>
  <c r="AJ385" i="1"/>
  <c r="AI385" i="1"/>
  <c r="N385" i="1"/>
  <c r="M385" i="1"/>
  <c r="AJ384" i="1"/>
  <c r="AI384" i="1"/>
  <c r="N384" i="1"/>
  <c r="M384" i="1"/>
  <c r="AJ383" i="1"/>
  <c r="AI383" i="1"/>
  <c r="N383" i="1"/>
  <c r="M383" i="1"/>
  <c r="AJ382" i="1"/>
  <c r="AI382" i="1"/>
  <c r="N382" i="1"/>
  <c r="M382" i="1"/>
  <c r="AJ381" i="1"/>
  <c r="AI381" i="1"/>
  <c r="N381" i="1"/>
  <c r="M381" i="1"/>
  <c r="AJ380" i="1"/>
  <c r="AI380" i="1"/>
  <c r="N380" i="1"/>
  <c r="M380" i="1"/>
  <c r="AJ379" i="1"/>
  <c r="AI379" i="1"/>
  <c r="N379" i="1"/>
  <c r="M379" i="1"/>
  <c r="AJ378" i="1"/>
  <c r="AI378" i="1"/>
  <c r="N378" i="1"/>
  <c r="M378" i="1"/>
  <c r="AJ377" i="1"/>
  <c r="AI377" i="1"/>
  <c r="N377" i="1"/>
  <c r="M377" i="1"/>
  <c r="AJ376" i="1"/>
  <c r="AI376" i="1"/>
  <c r="N376" i="1"/>
  <c r="M376" i="1"/>
  <c r="AJ375" i="1"/>
  <c r="AI375" i="1"/>
  <c r="N375" i="1"/>
  <c r="M375" i="1"/>
  <c r="AJ374" i="1"/>
  <c r="AI374" i="1"/>
  <c r="N374" i="1"/>
  <c r="M374" i="1"/>
  <c r="AJ373" i="1"/>
  <c r="AI373" i="1"/>
  <c r="N373" i="1"/>
  <c r="M373" i="1"/>
  <c r="AJ372" i="1"/>
  <c r="AI372" i="1"/>
  <c r="N372" i="1"/>
  <c r="M372" i="1"/>
  <c r="AJ371" i="1"/>
  <c r="AI371" i="1"/>
  <c r="N371" i="1"/>
  <c r="M371" i="1"/>
  <c r="AJ370" i="1"/>
  <c r="AI370" i="1"/>
  <c r="N370" i="1"/>
  <c r="M370" i="1"/>
  <c r="AJ369" i="1"/>
  <c r="AI369" i="1"/>
  <c r="N369" i="1"/>
  <c r="M369" i="1"/>
  <c r="AJ368" i="1"/>
  <c r="AI368" i="1"/>
  <c r="N368" i="1"/>
  <c r="M368" i="1"/>
  <c r="AJ367" i="1"/>
  <c r="AI367" i="1"/>
  <c r="N367" i="1"/>
  <c r="M367" i="1"/>
  <c r="AJ366" i="1"/>
  <c r="AI366" i="1"/>
  <c r="N366" i="1"/>
  <c r="M366" i="1"/>
  <c r="AJ365" i="1"/>
  <c r="AI365" i="1"/>
  <c r="N365" i="1"/>
  <c r="M365" i="1"/>
  <c r="AJ364" i="1"/>
  <c r="AI364" i="1"/>
  <c r="N364" i="1"/>
  <c r="M364" i="1"/>
  <c r="AJ363" i="1"/>
  <c r="AI363" i="1"/>
  <c r="N363" i="1"/>
  <c r="M363" i="1"/>
  <c r="AJ362" i="1"/>
  <c r="AI362" i="1"/>
  <c r="N362" i="1"/>
  <c r="M362" i="1"/>
  <c r="AJ361" i="1"/>
  <c r="AI361" i="1"/>
  <c r="N361" i="1"/>
  <c r="M361" i="1"/>
  <c r="AJ360" i="1"/>
  <c r="AI360" i="1"/>
  <c r="N360" i="1"/>
  <c r="M360" i="1"/>
  <c r="AJ359" i="1"/>
  <c r="AI359" i="1"/>
  <c r="N359" i="1"/>
  <c r="M359" i="1"/>
  <c r="AJ358" i="1"/>
  <c r="AI358" i="1"/>
  <c r="N358" i="1"/>
  <c r="M358" i="1"/>
  <c r="AJ357" i="1"/>
  <c r="AI357" i="1"/>
  <c r="N357" i="1"/>
  <c r="M357" i="1"/>
  <c r="AJ356" i="1"/>
  <c r="AI356" i="1"/>
  <c r="N356" i="1"/>
  <c r="M356" i="1"/>
  <c r="AJ355" i="1"/>
  <c r="AI355" i="1"/>
  <c r="N355" i="1"/>
  <c r="M355" i="1"/>
  <c r="AJ354" i="1"/>
  <c r="AI354" i="1"/>
  <c r="N354" i="1"/>
  <c r="M354" i="1"/>
  <c r="AJ353" i="1"/>
  <c r="AI353" i="1"/>
  <c r="N353" i="1"/>
  <c r="M353" i="1"/>
  <c r="AJ352" i="1"/>
  <c r="AI352" i="1"/>
  <c r="N352" i="1"/>
  <c r="M352" i="1"/>
  <c r="AJ351" i="1"/>
  <c r="AI351" i="1"/>
  <c r="N351" i="1"/>
  <c r="M351" i="1"/>
  <c r="AJ350" i="1"/>
  <c r="AI350" i="1"/>
  <c r="N350" i="1"/>
  <c r="M350" i="1"/>
  <c r="AJ349" i="1"/>
  <c r="AI349" i="1"/>
  <c r="N349" i="1"/>
  <c r="M349" i="1"/>
  <c r="AJ348" i="1"/>
  <c r="AI348" i="1"/>
  <c r="N348" i="1"/>
  <c r="M348" i="1"/>
  <c r="AJ347" i="1"/>
  <c r="AI347" i="1"/>
  <c r="N347" i="1"/>
  <c r="M347" i="1"/>
  <c r="AJ346" i="1"/>
  <c r="AI346" i="1"/>
  <c r="N346" i="1"/>
  <c r="M346" i="1"/>
  <c r="AJ345" i="1"/>
  <c r="AI345" i="1"/>
  <c r="N345" i="1"/>
  <c r="M345" i="1"/>
  <c r="AJ344" i="1"/>
  <c r="AI344" i="1"/>
  <c r="N344" i="1"/>
  <c r="M344" i="1"/>
  <c r="AJ343" i="1"/>
  <c r="AI343" i="1"/>
  <c r="N343" i="1"/>
  <c r="M343" i="1"/>
  <c r="AJ342" i="1"/>
  <c r="AI342" i="1"/>
  <c r="N342" i="1"/>
  <c r="M342" i="1"/>
  <c r="AJ341" i="1"/>
  <c r="AI341" i="1"/>
  <c r="N341" i="1"/>
  <c r="M341" i="1"/>
  <c r="AJ340" i="1"/>
  <c r="AI340" i="1"/>
  <c r="N340" i="1"/>
  <c r="M340" i="1"/>
  <c r="AJ339" i="1"/>
  <c r="AI339" i="1"/>
  <c r="N339" i="1"/>
  <c r="M339" i="1"/>
  <c r="AJ338" i="1"/>
  <c r="AI338" i="1"/>
  <c r="N338" i="1"/>
  <c r="M338" i="1"/>
  <c r="AJ337" i="1"/>
  <c r="AI337" i="1"/>
  <c r="N337" i="1"/>
  <c r="M337" i="1"/>
  <c r="AJ336" i="1"/>
  <c r="AI336" i="1"/>
  <c r="N336" i="1"/>
  <c r="M336" i="1"/>
  <c r="AJ335" i="1"/>
  <c r="AI335" i="1"/>
  <c r="N335" i="1"/>
  <c r="M335" i="1"/>
  <c r="AJ334" i="1"/>
  <c r="AI334" i="1"/>
  <c r="N334" i="1"/>
  <c r="M334" i="1"/>
  <c r="AJ333" i="1"/>
  <c r="AI333" i="1"/>
  <c r="N333" i="1"/>
  <c r="M333" i="1"/>
  <c r="AJ332" i="1"/>
  <c r="AI332" i="1"/>
  <c r="N332" i="1"/>
  <c r="M332" i="1"/>
  <c r="AJ331" i="1"/>
  <c r="AI331" i="1"/>
  <c r="N331" i="1"/>
  <c r="M331" i="1"/>
  <c r="AJ330" i="1"/>
  <c r="AI330" i="1"/>
  <c r="N330" i="1"/>
  <c r="M330" i="1"/>
  <c r="AJ329" i="1"/>
  <c r="AI329" i="1"/>
  <c r="N329" i="1"/>
  <c r="M329" i="1"/>
  <c r="AJ328" i="1"/>
  <c r="AI328" i="1"/>
  <c r="N328" i="1"/>
  <c r="M328" i="1"/>
  <c r="AJ327" i="1"/>
  <c r="AI327" i="1"/>
  <c r="N327" i="1"/>
  <c r="M327" i="1"/>
  <c r="AJ326" i="1"/>
  <c r="AI326" i="1"/>
  <c r="N326" i="1"/>
  <c r="M326" i="1"/>
  <c r="AJ325" i="1"/>
  <c r="AI325" i="1"/>
  <c r="N325" i="1"/>
  <c r="M325" i="1"/>
  <c r="AJ324" i="1"/>
  <c r="AI324" i="1"/>
  <c r="N324" i="1"/>
  <c r="M324" i="1"/>
  <c r="AJ323" i="1"/>
  <c r="AI323" i="1"/>
  <c r="N323" i="1"/>
  <c r="M323" i="1"/>
  <c r="AJ322" i="1"/>
  <c r="AI322" i="1"/>
  <c r="N322" i="1"/>
  <c r="M322" i="1"/>
  <c r="AJ321" i="1"/>
  <c r="AI321" i="1"/>
  <c r="N321" i="1"/>
  <c r="M321" i="1"/>
  <c r="AJ320" i="1"/>
  <c r="AI320" i="1"/>
  <c r="N320" i="1"/>
  <c r="M320" i="1"/>
  <c r="AJ319" i="1"/>
  <c r="AI319" i="1"/>
  <c r="N319" i="1"/>
  <c r="M319" i="1"/>
  <c r="AJ318" i="1"/>
  <c r="AI318" i="1"/>
  <c r="N318" i="1"/>
  <c r="M318" i="1"/>
  <c r="AJ317" i="1"/>
  <c r="AI317" i="1"/>
  <c r="N317" i="1"/>
  <c r="M317" i="1"/>
  <c r="AJ316" i="1"/>
  <c r="AI316" i="1"/>
  <c r="N316" i="1"/>
  <c r="M316" i="1"/>
  <c r="AJ315" i="1"/>
  <c r="AI315" i="1"/>
  <c r="N315" i="1"/>
  <c r="M315" i="1"/>
  <c r="AJ314" i="1"/>
  <c r="AI314" i="1"/>
  <c r="N314" i="1"/>
  <c r="M314" i="1"/>
  <c r="AJ313" i="1"/>
  <c r="AI313" i="1"/>
  <c r="N313" i="1"/>
  <c r="M313" i="1"/>
  <c r="AJ312" i="1"/>
  <c r="AI312" i="1"/>
  <c r="N312" i="1"/>
  <c r="M312" i="1"/>
  <c r="AJ311" i="1"/>
  <c r="AI311" i="1"/>
  <c r="N311" i="1"/>
  <c r="M311" i="1"/>
  <c r="AJ310" i="1"/>
  <c r="AI310" i="1"/>
  <c r="N310" i="1"/>
  <c r="M310" i="1"/>
  <c r="AJ309" i="1"/>
  <c r="AI309" i="1"/>
  <c r="N309" i="1"/>
  <c r="M309" i="1"/>
  <c r="AJ308" i="1"/>
  <c r="AI308" i="1"/>
  <c r="N308" i="1"/>
  <c r="M308" i="1"/>
  <c r="AJ307" i="1"/>
  <c r="AI307" i="1"/>
  <c r="N307" i="1"/>
  <c r="M307" i="1"/>
  <c r="AJ306" i="1"/>
  <c r="AI306" i="1"/>
  <c r="N306" i="1"/>
  <c r="M306" i="1"/>
  <c r="AJ305" i="1"/>
  <c r="AI305" i="1"/>
  <c r="N305" i="1"/>
  <c r="M305" i="1"/>
  <c r="AJ304" i="1"/>
  <c r="AI304" i="1"/>
  <c r="N304" i="1"/>
  <c r="M304" i="1"/>
  <c r="AJ303" i="1"/>
  <c r="AI303" i="1"/>
  <c r="N303" i="1"/>
  <c r="M303" i="1"/>
  <c r="AJ302" i="1"/>
  <c r="AI302" i="1"/>
  <c r="N302" i="1"/>
  <c r="M302" i="1"/>
  <c r="AJ301" i="1"/>
  <c r="AI301" i="1"/>
  <c r="N301" i="1"/>
  <c r="M301" i="1"/>
  <c r="AJ300" i="1"/>
  <c r="AI300" i="1"/>
  <c r="N300" i="1"/>
  <c r="M300" i="1"/>
  <c r="AJ299" i="1"/>
  <c r="AI299" i="1"/>
  <c r="N299" i="1"/>
  <c r="M299" i="1"/>
  <c r="AJ298" i="1"/>
  <c r="AI298" i="1"/>
  <c r="N298" i="1"/>
  <c r="M298" i="1"/>
  <c r="AJ297" i="1"/>
  <c r="AI297" i="1"/>
  <c r="N297" i="1"/>
  <c r="M297" i="1"/>
  <c r="AJ296" i="1"/>
  <c r="AI296" i="1"/>
  <c r="N296" i="1"/>
  <c r="M296" i="1"/>
  <c r="AJ295" i="1"/>
  <c r="AI295" i="1"/>
  <c r="N295" i="1"/>
  <c r="M295" i="1"/>
  <c r="AJ294" i="1"/>
  <c r="AI294" i="1"/>
  <c r="N294" i="1"/>
  <c r="M294" i="1"/>
  <c r="AJ293" i="1"/>
  <c r="AI293" i="1"/>
  <c r="N293" i="1"/>
  <c r="M293" i="1"/>
  <c r="AJ292" i="1"/>
  <c r="AI292" i="1"/>
  <c r="N292" i="1"/>
  <c r="M292" i="1"/>
  <c r="AJ291" i="1"/>
  <c r="AI291" i="1"/>
  <c r="N291" i="1"/>
  <c r="M291" i="1"/>
  <c r="AJ290" i="1"/>
  <c r="AI290" i="1"/>
  <c r="N290" i="1"/>
  <c r="M290" i="1"/>
  <c r="AJ289" i="1"/>
  <c r="AI289" i="1"/>
  <c r="N289" i="1"/>
  <c r="M289" i="1"/>
  <c r="AJ288" i="1"/>
  <c r="AI288" i="1"/>
  <c r="N288" i="1"/>
  <c r="M288" i="1"/>
  <c r="AJ287" i="1"/>
  <c r="AI287" i="1"/>
  <c r="N287" i="1"/>
  <c r="M287" i="1"/>
  <c r="AJ286" i="1"/>
  <c r="AI286" i="1"/>
  <c r="N286" i="1"/>
  <c r="M286" i="1"/>
  <c r="AJ285" i="1"/>
  <c r="AI285" i="1"/>
  <c r="N285" i="1"/>
  <c r="M285" i="1"/>
  <c r="AJ284" i="1"/>
  <c r="AI284" i="1"/>
  <c r="N284" i="1"/>
  <c r="M284" i="1"/>
  <c r="AJ283" i="1"/>
  <c r="AI283" i="1"/>
  <c r="N283" i="1"/>
  <c r="M283" i="1"/>
  <c r="AJ282" i="1"/>
  <c r="AI282" i="1"/>
  <c r="N282" i="1"/>
  <c r="M282" i="1"/>
  <c r="AJ281" i="1"/>
  <c r="AI281" i="1"/>
  <c r="N281" i="1"/>
  <c r="M281" i="1"/>
  <c r="AJ280" i="1"/>
  <c r="AI280" i="1"/>
  <c r="N280" i="1"/>
  <c r="M280" i="1"/>
  <c r="AJ279" i="1"/>
  <c r="AI279" i="1"/>
  <c r="N279" i="1"/>
  <c r="M279" i="1"/>
  <c r="AJ278" i="1"/>
  <c r="AI278" i="1"/>
  <c r="N278" i="1"/>
  <c r="M278" i="1"/>
  <c r="AJ277" i="1"/>
  <c r="AI277" i="1"/>
  <c r="N277" i="1"/>
  <c r="M277" i="1"/>
  <c r="AJ276" i="1"/>
  <c r="AI276" i="1"/>
  <c r="N276" i="1"/>
  <c r="M276" i="1"/>
  <c r="AJ275" i="1"/>
  <c r="AI275" i="1"/>
  <c r="N275" i="1"/>
  <c r="M275" i="1"/>
  <c r="AJ274" i="1"/>
  <c r="AI274" i="1"/>
  <c r="N274" i="1"/>
  <c r="M274" i="1"/>
  <c r="AJ273" i="1"/>
  <c r="AI273" i="1"/>
  <c r="N273" i="1"/>
  <c r="M273" i="1"/>
  <c r="AJ272" i="1"/>
  <c r="AI272" i="1"/>
  <c r="N272" i="1"/>
  <c r="M272" i="1"/>
  <c r="AJ271" i="1"/>
  <c r="AI271" i="1"/>
  <c r="N271" i="1"/>
  <c r="M271" i="1"/>
  <c r="AJ270" i="1"/>
  <c r="AI270" i="1"/>
  <c r="N270" i="1"/>
  <c r="M270" i="1"/>
  <c r="AJ269" i="1"/>
  <c r="AI269" i="1"/>
  <c r="N269" i="1"/>
  <c r="M269" i="1"/>
  <c r="AJ268" i="1"/>
  <c r="AI268" i="1"/>
  <c r="N268" i="1"/>
  <c r="M268" i="1"/>
  <c r="AJ267" i="1"/>
  <c r="AI267" i="1"/>
  <c r="N267" i="1"/>
  <c r="M267" i="1"/>
  <c r="AJ266" i="1"/>
  <c r="AI266" i="1"/>
  <c r="N266" i="1"/>
  <c r="M266" i="1"/>
  <c r="AJ265" i="1"/>
  <c r="AI265" i="1"/>
  <c r="N265" i="1"/>
  <c r="M265" i="1"/>
  <c r="AJ264" i="1"/>
  <c r="AI264" i="1"/>
  <c r="N264" i="1"/>
  <c r="M264" i="1"/>
  <c r="AJ263" i="1"/>
  <c r="AI263" i="1"/>
  <c r="N263" i="1"/>
  <c r="M263" i="1"/>
  <c r="AJ262" i="1"/>
  <c r="AI262" i="1"/>
  <c r="N262" i="1"/>
  <c r="M262" i="1"/>
  <c r="AJ261" i="1"/>
  <c r="AI261" i="1"/>
  <c r="N261" i="1"/>
  <c r="M261" i="1"/>
  <c r="AJ260" i="1"/>
  <c r="AI260" i="1"/>
  <c r="N260" i="1"/>
  <c r="M260" i="1"/>
  <c r="AJ259" i="1"/>
  <c r="AI259" i="1"/>
  <c r="N259" i="1"/>
  <c r="M259" i="1"/>
  <c r="AJ258" i="1"/>
  <c r="AI258" i="1"/>
  <c r="N258" i="1"/>
  <c r="M258" i="1"/>
  <c r="AJ257" i="1"/>
  <c r="AI257" i="1"/>
  <c r="N257" i="1"/>
  <c r="M257" i="1"/>
  <c r="AJ256" i="1"/>
  <c r="AI256" i="1"/>
  <c r="N256" i="1"/>
  <c r="M256" i="1"/>
  <c r="AJ255" i="1"/>
  <c r="AI255" i="1"/>
  <c r="N255" i="1"/>
  <c r="M255" i="1"/>
  <c r="AJ254" i="1"/>
  <c r="AI254" i="1"/>
  <c r="N254" i="1"/>
  <c r="M254" i="1"/>
  <c r="AJ253" i="1"/>
  <c r="AI253" i="1"/>
  <c r="N253" i="1"/>
  <c r="M253" i="1"/>
  <c r="AJ252" i="1"/>
  <c r="AI252" i="1"/>
  <c r="N252" i="1"/>
  <c r="M252" i="1"/>
  <c r="AJ251" i="1"/>
  <c r="AI251" i="1"/>
  <c r="N251" i="1"/>
  <c r="M251" i="1"/>
  <c r="AJ250" i="1"/>
  <c r="AI250" i="1"/>
  <c r="N250" i="1"/>
  <c r="M250" i="1"/>
  <c r="AJ249" i="1"/>
  <c r="AI249" i="1"/>
  <c r="N249" i="1"/>
  <c r="M249" i="1"/>
  <c r="AJ248" i="1"/>
  <c r="AI248" i="1"/>
  <c r="N248" i="1"/>
  <c r="M248" i="1"/>
  <c r="AJ247" i="1"/>
  <c r="AI247" i="1"/>
  <c r="N247" i="1"/>
  <c r="M247" i="1"/>
  <c r="AJ246" i="1"/>
  <c r="AI246" i="1"/>
  <c r="N246" i="1"/>
  <c r="M246" i="1"/>
  <c r="AJ245" i="1"/>
  <c r="AI245" i="1"/>
  <c r="N245" i="1"/>
  <c r="M245" i="1"/>
  <c r="AJ244" i="1"/>
  <c r="AI244" i="1"/>
  <c r="N244" i="1"/>
  <c r="M244" i="1"/>
  <c r="AJ243" i="1"/>
  <c r="AI243" i="1"/>
  <c r="N243" i="1"/>
  <c r="M243" i="1"/>
  <c r="AJ242" i="1"/>
  <c r="AI242" i="1"/>
  <c r="N242" i="1"/>
  <c r="M242" i="1"/>
  <c r="AJ241" i="1"/>
  <c r="AI241" i="1"/>
  <c r="N241" i="1"/>
  <c r="M241" i="1"/>
  <c r="AJ240" i="1"/>
  <c r="AI240" i="1"/>
  <c r="N240" i="1"/>
  <c r="M240" i="1"/>
  <c r="AJ239" i="1"/>
  <c r="AI239" i="1"/>
  <c r="N239" i="1"/>
  <c r="M239" i="1"/>
  <c r="AJ238" i="1"/>
  <c r="AI238" i="1"/>
  <c r="N238" i="1"/>
  <c r="M238" i="1"/>
  <c r="AJ237" i="1"/>
  <c r="AI237" i="1"/>
  <c r="N237" i="1"/>
  <c r="M237" i="1"/>
  <c r="AJ236" i="1"/>
  <c r="AI236" i="1"/>
  <c r="N236" i="1"/>
  <c r="M236" i="1"/>
  <c r="AJ235" i="1"/>
  <c r="AI235" i="1"/>
  <c r="N235" i="1"/>
  <c r="M235" i="1"/>
  <c r="AJ234" i="1"/>
  <c r="AI234" i="1"/>
  <c r="N234" i="1"/>
  <c r="M234" i="1"/>
  <c r="AJ233" i="1"/>
  <c r="AI233" i="1"/>
  <c r="N233" i="1"/>
  <c r="M233" i="1"/>
  <c r="AJ232" i="1"/>
  <c r="AI232" i="1"/>
  <c r="N232" i="1"/>
  <c r="M232" i="1"/>
  <c r="AJ231" i="1"/>
  <c r="AI231" i="1"/>
  <c r="N231" i="1"/>
  <c r="M231" i="1"/>
  <c r="AJ230" i="1"/>
  <c r="AI230" i="1"/>
  <c r="N230" i="1"/>
  <c r="M230" i="1"/>
  <c r="AJ229" i="1"/>
  <c r="AI229" i="1"/>
  <c r="N229" i="1"/>
  <c r="M229" i="1"/>
  <c r="AJ228" i="1"/>
  <c r="AI228" i="1"/>
  <c r="N228" i="1"/>
  <c r="M228" i="1"/>
  <c r="AJ227" i="1"/>
  <c r="AI227" i="1"/>
  <c r="N227" i="1"/>
  <c r="M227" i="1"/>
  <c r="AJ226" i="1"/>
  <c r="AI226" i="1"/>
  <c r="N226" i="1"/>
  <c r="M226" i="1"/>
  <c r="AJ225" i="1"/>
  <c r="AI225" i="1"/>
  <c r="N225" i="1"/>
  <c r="M225" i="1"/>
  <c r="AJ224" i="1"/>
  <c r="AI224" i="1"/>
  <c r="N224" i="1"/>
  <c r="M224" i="1"/>
  <c r="AJ223" i="1"/>
  <c r="AI223" i="1"/>
  <c r="N223" i="1"/>
  <c r="M223" i="1"/>
  <c r="AJ222" i="1"/>
  <c r="AI222" i="1"/>
  <c r="N222" i="1"/>
  <c r="M222" i="1"/>
  <c r="AJ221" i="1"/>
  <c r="AI221" i="1"/>
  <c r="N221" i="1"/>
  <c r="M221" i="1"/>
  <c r="AJ220" i="1"/>
  <c r="AI220" i="1"/>
  <c r="N220" i="1"/>
  <c r="M220" i="1"/>
  <c r="AJ219" i="1"/>
  <c r="AI219" i="1"/>
  <c r="N219" i="1"/>
  <c r="M219" i="1"/>
  <c r="AJ218" i="1"/>
  <c r="AI218" i="1"/>
  <c r="N218" i="1"/>
  <c r="M218" i="1"/>
  <c r="AJ217" i="1"/>
  <c r="AI217" i="1"/>
  <c r="N217" i="1"/>
  <c r="M217" i="1"/>
  <c r="AJ216" i="1"/>
  <c r="AI216" i="1"/>
  <c r="N216" i="1"/>
  <c r="M216" i="1"/>
  <c r="AJ215" i="1"/>
  <c r="AI215" i="1"/>
  <c r="N215" i="1"/>
  <c r="M215" i="1"/>
  <c r="AJ214" i="1"/>
  <c r="AI214" i="1"/>
  <c r="N214" i="1"/>
  <c r="M214" i="1"/>
  <c r="AJ213" i="1"/>
  <c r="AI213" i="1"/>
  <c r="N213" i="1"/>
  <c r="M213" i="1"/>
  <c r="AJ212" i="1"/>
  <c r="AI212" i="1"/>
  <c r="N212" i="1"/>
  <c r="M212" i="1"/>
  <c r="AJ211" i="1"/>
  <c r="AI211" i="1"/>
  <c r="N211" i="1"/>
  <c r="M211" i="1"/>
  <c r="AJ210" i="1"/>
  <c r="AI210" i="1"/>
  <c r="N210" i="1"/>
  <c r="M210" i="1"/>
  <c r="AJ209" i="1"/>
  <c r="AI209" i="1"/>
  <c r="N209" i="1"/>
  <c r="M209" i="1"/>
  <c r="AJ208" i="1"/>
  <c r="AI208" i="1"/>
  <c r="N208" i="1"/>
  <c r="M208" i="1"/>
  <c r="AJ207" i="1"/>
  <c r="AI207" i="1"/>
  <c r="N207" i="1"/>
  <c r="M207" i="1"/>
  <c r="AJ206" i="1"/>
  <c r="AI206" i="1"/>
  <c r="N206" i="1"/>
  <c r="M206" i="1"/>
  <c r="AJ205" i="1"/>
  <c r="AI205" i="1"/>
  <c r="N205" i="1"/>
  <c r="M205" i="1"/>
  <c r="AJ204" i="1"/>
  <c r="AI204" i="1"/>
  <c r="N204" i="1"/>
  <c r="M204" i="1"/>
  <c r="AJ203" i="1"/>
  <c r="AI203" i="1"/>
  <c r="N203" i="1"/>
  <c r="M203" i="1"/>
  <c r="AJ202" i="1"/>
  <c r="AI202" i="1"/>
  <c r="N202" i="1"/>
  <c r="M202" i="1"/>
  <c r="AJ201" i="1"/>
  <c r="AI201" i="1"/>
  <c r="N201" i="1"/>
  <c r="M201" i="1"/>
  <c r="AJ200" i="1"/>
  <c r="AI200" i="1"/>
  <c r="N200" i="1"/>
  <c r="M200" i="1"/>
  <c r="AJ199" i="1"/>
  <c r="AI199" i="1"/>
  <c r="N199" i="1"/>
  <c r="M199" i="1"/>
  <c r="AJ198" i="1"/>
  <c r="AI198" i="1"/>
  <c r="N198" i="1"/>
  <c r="M198" i="1"/>
  <c r="AJ197" i="1"/>
  <c r="AI197" i="1"/>
  <c r="N197" i="1"/>
  <c r="M197" i="1"/>
  <c r="AJ196" i="1"/>
  <c r="AI196" i="1"/>
  <c r="N196" i="1"/>
  <c r="M196" i="1"/>
  <c r="AJ195" i="1"/>
  <c r="AI195" i="1"/>
  <c r="N195" i="1"/>
  <c r="M195" i="1"/>
  <c r="AJ194" i="1"/>
  <c r="AI194" i="1"/>
  <c r="N194" i="1"/>
  <c r="M194" i="1"/>
  <c r="AJ193" i="1"/>
  <c r="AI193" i="1"/>
  <c r="N193" i="1"/>
  <c r="M193" i="1"/>
  <c r="AJ192" i="1"/>
  <c r="AI192" i="1"/>
  <c r="N192" i="1"/>
  <c r="M192" i="1"/>
  <c r="AJ191" i="1"/>
  <c r="AI191" i="1"/>
  <c r="N191" i="1"/>
  <c r="M191" i="1"/>
  <c r="AJ190" i="1"/>
  <c r="AI190" i="1"/>
  <c r="N190" i="1"/>
  <c r="M190" i="1"/>
  <c r="AJ189" i="1"/>
  <c r="AI189" i="1"/>
  <c r="N189" i="1"/>
  <c r="M189" i="1"/>
  <c r="AJ188" i="1"/>
  <c r="AI188" i="1"/>
  <c r="N188" i="1"/>
  <c r="M188" i="1"/>
  <c r="AJ187" i="1"/>
  <c r="AI187" i="1"/>
  <c r="N187" i="1"/>
  <c r="M187" i="1"/>
  <c r="AJ186" i="1"/>
  <c r="AI186" i="1"/>
  <c r="N186" i="1"/>
  <c r="M186" i="1"/>
  <c r="AJ185" i="1"/>
  <c r="AI185" i="1"/>
  <c r="N185" i="1"/>
  <c r="M185" i="1"/>
  <c r="AJ184" i="1"/>
  <c r="AI184" i="1"/>
  <c r="N184" i="1"/>
  <c r="M184" i="1"/>
  <c r="AJ183" i="1"/>
  <c r="AI183" i="1"/>
  <c r="N183" i="1"/>
  <c r="M183" i="1"/>
  <c r="AJ182" i="1"/>
  <c r="AI182" i="1"/>
  <c r="N182" i="1"/>
  <c r="M182" i="1"/>
  <c r="AJ181" i="1"/>
  <c r="AI181" i="1"/>
  <c r="N181" i="1"/>
  <c r="M181" i="1"/>
  <c r="AJ180" i="1"/>
  <c r="AI180" i="1"/>
  <c r="N180" i="1"/>
  <c r="M180" i="1"/>
  <c r="AJ179" i="1"/>
  <c r="AI179" i="1"/>
  <c r="N179" i="1"/>
  <c r="M179" i="1"/>
  <c r="AJ178" i="1"/>
  <c r="AI178" i="1"/>
  <c r="N178" i="1"/>
  <c r="M178" i="1"/>
  <c r="AJ177" i="1"/>
  <c r="AI177" i="1"/>
  <c r="N177" i="1"/>
  <c r="M177" i="1"/>
  <c r="AJ176" i="1"/>
  <c r="AI176" i="1"/>
  <c r="N176" i="1"/>
  <c r="M176" i="1"/>
  <c r="AJ175" i="1"/>
  <c r="AI175" i="1"/>
  <c r="N175" i="1"/>
  <c r="M175" i="1"/>
  <c r="AJ174" i="1"/>
  <c r="AI174" i="1"/>
  <c r="N174" i="1"/>
  <c r="M174" i="1"/>
  <c r="AJ173" i="1"/>
  <c r="AI173" i="1"/>
  <c r="N173" i="1"/>
  <c r="M173" i="1"/>
  <c r="AJ172" i="1"/>
  <c r="AI172" i="1"/>
  <c r="N172" i="1"/>
  <c r="M172" i="1"/>
  <c r="AJ171" i="1"/>
  <c r="AI171" i="1"/>
  <c r="N171" i="1"/>
  <c r="M171" i="1"/>
  <c r="AJ170" i="1"/>
  <c r="AI170" i="1"/>
  <c r="N170" i="1"/>
  <c r="M170" i="1"/>
  <c r="AJ169" i="1"/>
  <c r="AI169" i="1"/>
  <c r="N169" i="1"/>
  <c r="M169" i="1"/>
  <c r="AJ168" i="1"/>
  <c r="AI168" i="1"/>
  <c r="N168" i="1"/>
  <c r="M168" i="1"/>
  <c r="AJ167" i="1"/>
  <c r="AI167" i="1"/>
  <c r="N167" i="1"/>
  <c r="M167" i="1"/>
  <c r="AJ166" i="1"/>
  <c r="AI166" i="1"/>
  <c r="N166" i="1"/>
  <c r="M166" i="1"/>
  <c r="AJ165" i="1"/>
  <c r="AI165" i="1"/>
  <c r="N165" i="1"/>
  <c r="M165" i="1"/>
  <c r="AJ164" i="1"/>
  <c r="AI164" i="1"/>
  <c r="N164" i="1"/>
  <c r="M164" i="1"/>
  <c r="AJ163" i="1"/>
  <c r="AI163" i="1"/>
  <c r="N163" i="1"/>
  <c r="M163" i="1"/>
  <c r="AJ162" i="1"/>
  <c r="AI162" i="1"/>
  <c r="N162" i="1"/>
  <c r="M162" i="1"/>
  <c r="AJ161" i="1"/>
  <c r="AI161" i="1"/>
  <c r="N161" i="1"/>
  <c r="M161" i="1"/>
  <c r="AJ160" i="1"/>
  <c r="AI160" i="1"/>
  <c r="N160" i="1"/>
  <c r="M160" i="1"/>
  <c r="AJ159" i="1"/>
  <c r="AI159" i="1"/>
  <c r="N159" i="1"/>
  <c r="M159" i="1"/>
  <c r="AJ158" i="1"/>
  <c r="AI158" i="1"/>
  <c r="N158" i="1"/>
  <c r="M158" i="1"/>
  <c r="AJ157" i="1"/>
  <c r="AI157" i="1"/>
  <c r="N157" i="1"/>
  <c r="M157" i="1"/>
  <c r="AJ156" i="1"/>
  <c r="AI156" i="1"/>
  <c r="N156" i="1"/>
  <c r="M156" i="1"/>
  <c r="AJ155" i="1"/>
  <c r="AI155" i="1"/>
  <c r="N155" i="1"/>
  <c r="M155" i="1"/>
  <c r="AJ154" i="1"/>
  <c r="AI154" i="1"/>
  <c r="N154" i="1"/>
  <c r="M154" i="1"/>
  <c r="AJ153" i="1"/>
  <c r="AI153" i="1"/>
  <c r="N153" i="1"/>
  <c r="M153" i="1"/>
  <c r="AJ152" i="1"/>
  <c r="AI152" i="1"/>
  <c r="N152" i="1"/>
  <c r="M152" i="1"/>
  <c r="AJ151" i="1"/>
  <c r="AI151" i="1"/>
  <c r="N151" i="1"/>
  <c r="M151" i="1"/>
  <c r="AJ150" i="1"/>
  <c r="AI150" i="1"/>
  <c r="N150" i="1"/>
  <c r="M150" i="1"/>
  <c r="AJ149" i="1"/>
  <c r="AI149" i="1"/>
  <c r="N149" i="1"/>
  <c r="M149" i="1"/>
  <c r="AJ148" i="1"/>
  <c r="AI148" i="1"/>
  <c r="N148" i="1"/>
  <c r="M148" i="1"/>
  <c r="AJ147" i="1"/>
  <c r="AI147" i="1"/>
  <c r="N147" i="1"/>
  <c r="M147" i="1"/>
  <c r="AJ146" i="1"/>
  <c r="AI146" i="1"/>
  <c r="N146" i="1"/>
  <c r="M146" i="1"/>
  <c r="AJ145" i="1"/>
  <c r="AI145" i="1"/>
  <c r="N145" i="1"/>
  <c r="M145" i="1"/>
  <c r="AJ144" i="1"/>
  <c r="AI144" i="1"/>
  <c r="N144" i="1"/>
  <c r="M144" i="1"/>
  <c r="AJ143" i="1"/>
  <c r="AI143" i="1"/>
  <c r="N143" i="1"/>
  <c r="M143" i="1"/>
  <c r="AJ142" i="1"/>
  <c r="AI142" i="1"/>
  <c r="N142" i="1"/>
  <c r="M142" i="1"/>
  <c r="AJ141" i="1"/>
  <c r="AI141" i="1"/>
  <c r="N141" i="1"/>
  <c r="M141" i="1"/>
  <c r="AJ140" i="1"/>
  <c r="AI140" i="1"/>
  <c r="N140" i="1"/>
  <c r="M140" i="1"/>
  <c r="AJ139" i="1"/>
  <c r="AI139" i="1"/>
  <c r="N139" i="1"/>
  <c r="M139" i="1"/>
  <c r="AJ138" i="1"/>
  <c r="AI138" i="1"/>
  <c r="N138" i="1"/>
  <c r="M138" i="1"/>
  <c r="AJ137" i="1"/>
  <c r="AI137" i="1"/>
  <c r="N137" i="1"/>
  <c r="M137" i="1"/>
  <c r="AJ136" i="1"/>
  <c r="AI136" i="1"/>
  <c r="N136" i="1"/>
  <c r="M136" i="1"/>
  <c r="AJ135" i="1"/>
  <c r="AI135" i="1"/>
  <c r="N135" i="1"/>
  <c r="M135" i="1"/>
  <c r="AJ134" i="1"/>
  <c r="AI134" i="1"/>
  <c r="N134" i="1"/>
  <c r="M134" i="1"/>
  <c r="AJ133" i="1"/>
  <c r="AI133" i="1"/>
  <c r="N133" i="1"/>
  <c r="M133" i="1"/>
  <c r="AJ132" i="1"/>
  <c r="AI132" i="1"/>
  <c r="N132" i="1"/>
  <c r="M132" i="1"/>
  <c r="AJ131" i="1"/>
  <c r="AI131" i="1"/>
  <c r="N131" i="1"/>
  <c r="M131" i="1"/>
  <c r="AJ130" i="1"/>
  <c r="AI130" i="1"/>
  <c r="N130" i="1"/>
  <c r="M130" i="1"/>
  <c r="AJ129" i="1"/>
  <c r="AI129" i="1"/>
  <c r="N129" i="1"/>
  <c r="M129" i="1"/>
  <c r="AJ128" i="1"/>
  <c r="AI128" i="1"/>
  <c r="N128" i="1"/>
  <c r="M128" i="1"/>
  <c r="AJ127" i="1"/>
  <c r="AI127" i="1"/>
  <c r="N127" i="1"/>
  <c r="M127" i="1"/>
  <c r="AJ126" i="1"/>
  <c r="AI126" i="1"/>
  <c r="N126" i="1"/>
  <c r="M126" i="1"/>
  <c r="AJ125" i="1"/>
  <c r="AI125" i="1"/>
  <c r="N125" i="1"/>
  <c r="M125" i="1"/>
  <c r="AJ124" i="1"/>
  <c r="AI124" i="1"/>
  <c r="N124" i="1"/>
  <c r="M124" i="1"/>
  <c r="AJ123" i="1"/>
  <c r="AI123" i="1"/>
  <c r="N123" i="1"/>
  <c r="M123" i="1"/>
  <c r="AJ122" i="1"/>
  <c r="AI122" i="1"/>
  <c r="N122" i="1"/>
  <c r="M122" i="1"/>
  <c r="AJ121" i="1"/>
  <c r="AI121" i="1"/>
  <c r="N121" i="1"/>
  <c r="M121" i="1"/>
  <c r="AJ120" i="1"/>
  <c r="AI120" i="1"/>
  <c r="N120" i="1"/>
  <c r="M120" i="1"/>
  <c r="AJ119" i="1"/>
  <c r="AI119" i="1"/>
  <c r="N119" i="1"/>
  <c r="M119" i="1"/>
  <c r="AJ118" i="1"/>
  <c r="AI118" i="1"/>
  <c r="N118" i="1"/>
  <c r="M118" i="1"/>
  <c r="AJ117" i="1"/>
  <c r="AI117" i="1"/>
  <c r="N117" i="1"/>
  <c r="M117" i="1"/>
  <c r="AJ116" i="1"/>
  <c r="AI116" i="1"/>
  <c r="N116" i="1"/>
  <c r="M116" i="1"/>
  <c r="AJ115" i="1"/>
  <c r="AI115" i="1"/>
  <c r="N115" i="1"/>
  <c r="M115" i="1"/>
  <c r="AJ114" i="1"/>
  <c r="AI114" i="1"/>
  <c r="N114" i="1"/>
  <c r="M114" i="1"/>
  <c r="AJ113" i="1"/>
  <c r="AI113" i="1"/>
  <c r="N113" i="1"/>
  <c r="M113" i="1"/>
  <c r="AJ112" i="1"/>
  <c r="AI112" i="1"/>
  <c r="N112" i="1"/>
  <c r="M112" i="1"/>
  <c r="AJ111" i="1"/>
  <c r="AI111" i="1"/>
  <c r="N111" i="1"/>
  <c r="M111" i="1"/>
  <c r="AJ110" i="1"/>
  <c r="AI110" i="1"/>
  <c r="N110" i="1"/>
  <c r="M110" i="1"/>
  <c r="AJ109" i="1"/>
  <c r="AI109" i="1"/>
  <c r="N109" i="1"/>
  <c r="M109" i="1"/>
  <c r="AJ108" i="1"/>
  <c r="AI108" i="1"/>
  <c r="N108" i="1"/>
  <c r="M108" i="1"/>
  <c r="AJ107" i="1"/>
  <c r="AI107" i="1"/>
  <c r="N107" i="1"/>
  <c r="M107" i="1"/>
  <c r="AJ106" i="1"/>
  <c r="AI106" i="1"/>
  <c r="N106" i="1"/>
  <c r="M106" i="1"/>
  <c r="AJ105" i="1"/>
  <c r="AI105" i="1"/>
  <c r="N105" i="1"/>
  <c r="M105" i="1"/>
  <c r="AJ104" i="1"/>
  <c r="AI104" i="1"/>
  <c r="N104" i="1"/>
  <c r="M104" i="1"/>
  <c r="AJ103" i="1"/>
  <c r="AI103" i="1"/>
  <c r="N103" i="1"/>
  <c r="M103" i="1"/>
  <c r="AJ102" i="1"/>
  <c r="AI102" i="1"/>
  <c r="N102" i="1"/>
  <c r="M102" i="1"/>
  <c r="AJ101" i="1"/>
  <c r="AI101" i="1"/>
  <c r="N101" i="1"/>
  <c r="M101" i="1"/>
  <c r="AJ100" i="1"/>
  <c r="AI100" i="1"/>
  <c r="N100" i="1"/>
  <c r="M100" i="1"/>
  <c r="AJ99" i="1"/>
  <c r="AI99" i="1"/>
  <c r="N99" i="1"/>
  <c r="M99" i="1"/>
  <c r="AJ98" i="1"/>
  <c r="AI98" i="1"/>
  <c r="W98" i="1"/>
  <c r="N98" i="1"/>
  <c r="M98" i="1"/>
  <c r="AJ97" i="1"/>
  <c r="AI97" i="1"/>
  <c r="X97" i="1"/>
  <c r="W97" i="1"/>
  <c r="N97" i="1"/>
  <c r="M97" i="1"/>
  <c r="AJ96" i="1"/>
  <c r="AI96" i="1"/>
  <c r="W96" i="1"/>
  <c r="N96" i="1"/>
  <c r="M96" i="1"/>
  <c r="AJ95" i="1"/>
  <c r="AI95" i="1"/>
  <c r="N95" i="1"/>
  <c r="M95" i="1"/>
  <c r="AJ94" i="1"/>
  <c r="AI94" i="1"/>
  <c r="N94" i="1"/>
  <c r="M94" i="1"/>
  <c r="AJ93" i="1"/>
  <c r="AI93" i="1"/>
  <c r="N93" i="1"/>
  <c r="M93" i="1"/>
  <c r="AJ92" i="1"/>
  <c r="AI92" i="1"/>
  <c r="N92" i="1"/>
  <c r="M92" i="1"/>
  <c r="AJ91" i="1"/>
  <c r="AI91" i="1"/>
  <c r="N91" i="1"/>
  <c r="M91" i="1"/>
  <c r="AJ90" i="1"/>
  <c r="AI90" i="1"/>
  <c r="N90" i="1"/>
  <c r="M90" i="1"/>
  <c r="AJ89" i="1"/>
  <c r="AI89" i="1"/>
  <c r="T89" i="1"/>
  <c r="N89" i="1"/>
  <c r="M89" i="1"/>
  <c r="AJ88" i="1"/>
  <c r="AI88" i="1"/>
  <c r="T88" i="1"/>
  <c r="N88" i="1"/>
  <c r="M88" i="1"/>
  <c r="AJ87" i="1"/>
  <c r="AI87" i="1"/>
  <c r="U87" i="1"/>
  <c r="T87" i="1"/>
  <c r="N87" i="1"/>
  <c r="M87" i="1"/>
  <c r="AJ86" i="1"/>
  <c r="AI86" i="1"/>
  <c r="T86" i="1"/>
  <c r="N86" i="1"/>
  <c r="M86" i="1"/>
  <c r="AJ85" i="1"/>
  <c r="AI85" i="1"/>
  <c r="T85" i="1"/>
  <c r="N85" i="1"/>
  <c r="M85" i="1"/>
  <c r="AJ84" i="1"/>
  <c r="AI84" i="1"/>
  <c r="V84" i="1"/>
  <c r="X84" i="1" s="1"/>
  <c r="T84" i="1"/>
  <c r="N84" i="1"/>
  <c r="M84" i="1"/>
  <c r="AJ83" i="1"/>
  <c r="AI83" i="1"/>
  <c r="T83" i="1"/>
  <c r="N83" i="1"/>
  <c r="M83" i="1"/>
  <c r="AJ82" i="1"/>
  <c r="AI82" i="1"/>
  <c r="N82" i="1"/>
  <c r="M82" i="1"/>
  <c r="AJ81" i="1"/>
  <c r="AI81" i="1"/>
  <c r="N81" i="1"/>
  <c r="M81" i="1"/>
  <c r="AJ80" i="1"/>
  <c r="AI80" i="1"/>
  <c r="N80" i="1"/>
  <c r="M80" i="1"/>
  <c r="AJ79" i="1"/>
  <c r="AI79" i="1"/>
  <c r="N79" i="1"/>
  <c r="M79" i="1"/>
  <c r="AJ78" i="1"/>
  <c r="AI78" i="1"/>
  <c r="N78" i="1"/>
  <c r="M78" i="1"/>
  <c r="AJ77" i="1"/>
  <c r="AI77" i="1"/>
  <c r="N77" i="1"/>
  <c r="M77" i="1"/>
  <c r="AJ76" i="1"/>
  <c r="AI76" i="1"/>
  <c r="N76" i="1"/>
  <c r="M76" i="1"/>
  <c r="AJ75" i="1"/>
  <c r="AI75" i="1"/>
  <c r="N75" i="1"/>
  <c r="M75" i="1"/>
  <c r="AJ74" i="1"/>
  <c r="AI74" i="1"/>
  <c r="N74" i="1"/>
  <c r="M74" i="1"/>
  <c r="AJ73" i="1"/>
  <c r="AI73" i="1"/>
  <c r="N73" i="1"/>
  <c r="M73" i="1"/>
  <c r="AJ72" i="1"/>
  <c r="AI72" i="1"/>
  <c r="N72" i="1"/>
  <c r="M72" i="1"/>
  <c r="AJ71" i="1"/>
  <c r="AI71" i="1"/>
  <c r="N71" i="1"/>
  <c r="M71" i="1"/>
  <c r="AJ70" i="1"/>
  <c r="AI70" i="1"/>
  <c r="N70" i="1"/>
  <c r="M70" i="1"/>
  <c r="AJ69" i="1"/>
  <c r="AI69" i="1"/>
  <c r="N69" i="1"/>
  <c r="M69" i="1"/>
  <c r="AJ68" i="1"/>
  <c r="AI68" i="1"/>
  <c r="N68" i="1"/>
  <c r="M68" i="1"/>
  <c r="AJ67" i="1"/>
  <c r="AI67" i="1"/>
  <c r="N67" i="1"/>
  <c r="M67" i="1"/>
  <c r="AJ66" i="1"/>
  <c r="AI66" i="1"/>
  <c r="N66" i="1"/>
  <c r="M66" i="1"/>
  <c r="AJ65" i="1"/>
  <c r="AI65" i="1"/>
  <c r="N65" i="1"/>
  <c r="V87" i="1" s="1"/>
  <c r="X87" i="1" s="1"/>
  <c r="M65" i="1"/>
  <c r="AJ64" i="1"/>
  <c r="AI64" i="1"/>
  <c r="N64" i="1"/>
  <c r="M64" i="1"/>
  <c r="AJ63" i="1"/>
  <c r="AI63" i="1"/>
  <c r="N63" i="1"/>
  <c r="M63" i="1"/>
  <c r="AJ62" i="1"/>
  <c r="AI62" i="1"/>
  <c r="N62" i="1"/>
  <c r="M62" i="1"/>
  <c r="AJ61" i="1"/>
  <c r="AI61" i="1"/>
  <c r="N61" i="1"/>
  <c r="M61" i="1"/>
  <c r="AJ60" i="1"/>
  <c r="AI60" i="1"/>
  <c r="N60" i="1"/>
  <c r="M60" i="1"/>
  <c r="AJ59" i="1"/>
  <c r="AI59" i="1"/>
  <c r="N59" i="1"/>
  <c r="M59" i="1"/>
  <c r="AJ58" i="1"/>
  <c r="AI58" i="1"/>
  <c r="N58" i="1"/>
  <c r="M58" i="1"/>
  <c r="AJ57" i="1"/>
  <c r="AI57" i="1"/>
  <c r="N57" i="1"/>
  <c r="M57" i="1"/>
  <c r="AJ56" i="1"/>
  <c r="AI56" i="1"/>
  <c r="N56" i="1"/>
  <c r="M56" i="1"/>
  <c r="AJ55" i="1"/>
  <c r="AI55" i="1"/>
  <c r="N55" i="1"/>
  <c r="M55" i="1"/>
  <c r="AJ54" i="1"/>
  <c r="AI54" i="1"/>
  <c r="N54" i="1"/>
  <c r="M54" i="1"/>
  <c r="AJ53" i="1"/>
  <c r="AI53" i="1"/>
  <c r="N53" i="1"/>
  <c r="M53" i="1"/>
  <c r="AJ52" i="1"/>
  <c r="AI52" i="1"/>
  <c r="N52" i="1"/>
  <c r="M52" i="1"/>
  <c r="AJ51" i="1"/>
  <c r="AI51" i="1"/>
  <c r="N51" i="1"/>
  <c r="M51" i="1"/>
  <c r="AJ50" i="1"/>
  <c r="AI50" i="1"/>
  <c r="N50" i="1"/>
  <c r="M50" i="1"/>
  <c r="AJ49" i="1"/>
  <c r="AI49" i="1"/>
  <c r="N49" i="1"/>
  <c r="M49" i="1"/>
  <c r="AJ48" i="1"/>
  <c r="AI48" i="1"/>
  <c r="N48" i="1"/>
  <c r="M48" i="1"/>
  <c r="AJ47" i="1"/>
  <c r="AI47" i="1"/>
  <c r="N47" i="1"/>
  <c r="M47" i="1"/>
  <c r="AJ46" i="1"/>
  <c r="AI46" i="1"/>
  <c r="N46" i="1"/>
  <c r="M46" i="1"/>
  <c r="AJ45" i="1"/>
  <c r="AI45" i="1"/>
  <c r="N45" i="1"/>
  <c r="M45" i="1"/>
  <c r="AJ44" i="1"/>
  <c r="AI44" i="1"/>
  <c r="N44" i="1"/>
  <c r="M44" i="1"/>
  <c r="AJ43" i="1"/>
  <c r="AI43" i="1"/>
  <c r="N43" i="1"/>
  <c r="M43" i="1"/>
  <c r="AJ42" i="1"/>
  <c r="AI42" i="1"/>
  <c r="N42" i="1"/>
  <c r="M42" i="1"/>
  <c r="AJ41" i="1"/>
  <c r="AI41" i="1"/>
  <c r="N41" i="1"/>
  <c r="M41" i="1"/>
  <c r="AJ40" i="1"/>
  <c r="AI40" i="1"/>
  <c r="N40" i="1"/>
  <c r="M40" i="1"/>
  <c r="AJ39" i="1"/>
  <c r="AI39" i="1"/>
  <c r="N39" i="1"/>
  <c r="M39" i="1"/>
  <c r="AJ38" i="1"/>
  <c r="AI38" i="1"/>
  <c r="N38" i="1"/>
  <c r="M38" i="1"/>
  <c r="AJ37" i="1"/>
  <c r="AI37" i="1"/>
  <c r="N37" i="1"/>
  <c r="M37" i="1"/>
  <c r="AJ36" i="1"/>
  <c r="AI36" i="1"/>
  <c r="N36" i="1"/>
  <c r="M36" i="1"/>
  <c r="AJ35" i="1"/>
  <c r="AI35" i="1"/>
  <c r="U35" i="1"/>
  <c r="T35" i="1"/>
  <c r="N35" i="1"/>
  <c r="M35" i="1"/>
  <c r="AJ34" i="1"/>
  <c r="AI34" i="1"/>
  <c r="V34" i="1"/>
  <c r="U34" i="1"/>
  <c r="T34" i="1"/>
  <c r="S34" i="1"/>
  <c r="N34" i="1"/>
  <c r="M34" i="1"/>
  <c r="AJ33" i="1"/>
  <c r="AI33" i="1"/>
  <c r="N33" i="1"/>
  <c r="M33" i="1"/>
  <c r="AJ32" i="1"/>
  <c r="AI32" i="1"/>
  <c r="N32" i="1"/>
  <c r="M32" i="1"/>
  <c r="AJ31" i="1"/>
  <c r="AI31" i="1"/>
  <c r="N31" i="1"/>
  <c r="M31" i="1"/>
  <c r="AJ30" i="1"/>
  <c r="AI30" i="1"/>
  <c r="V30" i="1"/>
  <c r="U30" i="1"/>
  <c r="T30" i="1"/>
  <c r="S30" i="1"/>
  <c r="R30" i="1"/>
  <c r="N30" i="1"/>
  <c r="M30" i="1"/>
  <c r="AJ29" i="1"/>
  <c r="AI29" i="1"/>
  <c r="U29" i="1"/>
  <c r="T29" i="1"/>
  <c r="S29" i="1"/>
  <c r="R29" i="1"/>
  <c r="N29" i="1"/>
  <c r="M29" i="1"/>
  <c r="AJ28" i="1"/>
  <c r="AI28" i="1"/>
  <c r="T28" i="1"/>
  <c r="S28" i="1"/>
  <c r="R28" i="1"/>
  <c r="N28" i="1"/>
  <c r="M28" i="1"/>
  <c r="AJ27" i="1"/>
  <c r="AI27" i="1"/>
  <c r="S27" i="1"/>
  <c r="R27" i="1"/>
  <c r="N27" i="1"/>
  <c r="M27" i="1"/>
  <c r="AJ26" i="1"/>
  <c r="AI26" i="1"/>
  <c r="V26" i="1"/>
  <c r="U26" i="1"/>
  <c r="T26" i="1"/>
  <c r="S26" i="1"/>
  <c r="N26" i="1"/>
  <c r="M26" i="1"/>
  <c r="AJ25" i="1"/>
  <c r="AI25" i="1"/>
  <c r="N25" i="1"/>
  <c r="M25" i="1"/>
  <c r="AJ24" i="1"/>
  <c r="AI24" i="1"/>
  <c r="N24" i="1"/>
  <c r="M24" i="1"/>
  <c r="AJ23" i="1"/>
  <c r="AI23" i="1"/>
  <c r="N23" i="1"/>
  <c r="M23" i="1"/>
  <c r="AJ22" i="1"/>
  <c r="AI22" i="1"/>
  <c r="N22" i="1"/>
  <c r="M22" i="1"/>
  <c r="AJ21" i="1"/>
  <c r="AI21" i="1"/>
  <c r="N21" i="1"/>
  <c r="M21" i="1"/>
  <c r="AJ20" i="1"/>
  <c r="AI20" i="1"/>
  <c r="N20" i="1"/>
  <c r="M20" i="1"/>
  <c r="AJ19" i="1"/>
  <c r="AI19" i="1"/>
  <c r="N19" i="1"/>
  <c r="M19" i="1"/>
  <c r="AJ18" i="1"/>
  <c r="AI18" i="1"/>
  <c r="N18" i="1"/>
  <c r="M18" i="1"/>
  <c r="AJ17" i="1"/>
  <c r="AI17" i="1"/>
  <c r="N17" i="1"/>
  <c r="M17" i="1"/>
  <c r="AJ16" i="1"/>
  <c r="AI16" i="1"/>
  <c r="N16" i="1"/>
  <c r="M16" i="1"/>
  <c r="AJ15" i="1"/>
  <c r="AI15" i="1"/>
  <c r="N15" i="1"/>
  <c r="M15" i="1"/>
  <c r="AJ14" i="1"/>
  <c r="AI14" i="1"/>
  <c r="N14" i="1"/>
  <c r="M14" i="1"/>
  <c r="AJ13" i="1"/>
  <c r="AI13" i="1"/>
  <c r="N13" i="1"/>
  <c r="M13" i="1"/>
  <c r="AJ12" i="1"/>
  <c r="AI12" i="1"/>
  <c r="N12" i="1"/>
  <c r="M12" i="1"/>
  <c r="AJ11" i="1"/>
  <c r="AI11" i="1"/>
  <c r="N11" i="1"/>
  <c r="M11" i="1"/>
  <c r="AJ10" i="1"/>
  <c r="AI10" i="1"/>
  <c r="V10" i="1"/>
  <c r="U10" i="1"/>
  <c r="T10" i="1"/>
  <c r="S10" i="1"/>
  <c r="N10" i="1"/>
  <c r="M10" i="1"/>
  <c r="AJ9" i="1"/>
  <c r="AI9" i="1"/>
  <c r="V9" i="1"/>
  <c r="U9" i="1"/>
  <c r="T9" i="1"/>
  <c r="T14" i="1" s="1"/>
  <c r="S9" i="1"/>
  <c r="S14" i="1" s="1"/>
  <c r="N9" i="1"/>
  <c r="M9" i="1"/>
  <c r="AJ8" i="1"/>
  <c r="AI8" i="1"/>
  <c r="V8" i="1"/>
  <c r="U8" i="1"/>
  <c r="T8" i="1"/>
  <c r="S8" i="1"/>
  <c r="N8" i="1"/>
  <c r="M8" i="1"/>
  <c r="AJ7" i="1"/>
  <c r="AI7" i="1"/>
  <c r="V7" i="1"/>
  <c r="V14" i="1" s="1"/>
  <c r="U7" i="1"/>
  <c r="U14" i="1" s="1"/>
  <c r="T7" i="1"/>
  <c r="S7" i="1"/>
  <c r="N7" i="1"/>
  <c r="V88" i="1" s="1"/>
  <c r="X88" i="1" s="1"/>
  <c r="M7" i="1"/>
  <c r="AJ6" i="1"/>
  <c r="AI6" i="1"/>
  <c r="V6" i="1"/>
  <c r="U6" i="1"/>
  <c r="T6" i="1"/>
  <c r="S6" i="1"/>
  <c r="N6" i="1"/>
  <c r="M6" i="1"/>
  <c r="AJ5" i="1"/>
  <c r="AI5" i="1"/>
  <c r="N5" i="1"/>
  <c r="M5" i="1"/>
  <c r="AJ4" i="1"/>
  <c r="AI4" i="1"/>
  <c r="V4" i="1"/>
  <c r="V19" i="1" s="1"/>
  <c r="V21" i="1" s="1"/>
  <c r="V22" i="1" s="1"/>
  <c r="U4" i="1"/>
  <c r="U19" i="1" s="1"/>
  <c r="U21" i="1" s="1"/>
  <c r="U22" i="1" s="1"/>
  <c r="T4" i="1"/>
  <c r="T19" i="1" s="1"/>
  <c r="S4" i="1"/>
  <c r="N4" i="1"/>
  <c r="W84" i="1" s="1"/>
  <c r="M4" i="1"/>
  <c r="AJ3" i="1"/>
  <c r="AI3" i="1"/>
  <c r="V3" i="1"/>
  <c r="V20" i="1" s="1"/>
  <c r="U3" i="1"/>
  <c r="U20" i="1" s="1"/>
  <c r="T3" i="1"/>
  <c r="T68" i="1" s="1"/>
  <c r="T69" i="1" s="1"/>
  <c r="S3" i="1"/>
  <c r="S20" i="1" s="1"/>
  <c r="N3" i="1"/>
  <c r="M3" i="1"/>
  <c r="AJ2" i="1"/>
  <c r="AI2" i="1"/>
  <c r="V2" i="1"/>
  <c r="U2" i="1"/>
  <c r="T2" i="1"/>
  <c r="S2" i="1"/>
  <c r="S35" i="1" s="1"/>
  <c r="N2" i="1"/>
  <c r="M2" i="1"/>
  <c r="AJ1" i="1"/>
  <c r="AI1" i="1"/>
  <c r="V1" i="1"/>
  <c r="U1" i="1"/>
  <c r="T1" i="1"/>
  <c r="S1" i="1"/>
  <c r="T78" i="1" l="1"/>
  <c r="F19" i="7"/>
  <c r="O1045" i="1"/>
  <c r="O1029" i="1"/>
  <c r="O1013" i="1"/>
  <c r="O997" i="1"/>
  <c r="O981" i="1"/>
  <c r="O965" i="1"/>
  <c r="O949" i="1"/>
  <c r="O933" i="1"/>
  <c r="O917" i="1"/>
  <c r="O901" i="1"/>
  <c r="O885" i="1"/>
  <c r="O869" i="1"/>
  <c r="O853" i="1"/>
  <c r="O837" i="1"/>
  <c r="O821" i="1"/>
  <c r="O805" i="1"/>
  <c r="O789" i="1"/>
  <c r="O773" i="1"/>
  <c r="O757" i="1"/>
  <c r="O741" i="1"/>
  <c r="O725" i="1"/>
  <c r="O709" i="1"/>
  <c r="O693" i="1"/>
  <c r="O677" i="1"/>
  <c r="O661" i="1"/>
  <c r="O645" i="1"/>
  <c r="O629" i="1"/>
  <c r="O613" i="1"/>
  <c r="O597" i="1"/>
  <c r="O581" i="1"/>
  <c r="O565" i="1"/>
  <c r="O549" i="1"/>
  <c r="O533" i="1"/>
  <c r="O517" i="1"/>
  <c r="O501" i="1"/>
  <c r="O485" i="1"/>
  <c r="O469" i="1"/>
  <c r="O453" i="1"/>
  <c r="O437" i="1"/>
  <c r="O421" i="1"/>
  <c r="O405" i="1"/>
  <c r="O389" i="1"/>
  <c r="O373" i="1"/>
  <c r="O357" i="1"/>
  <c r="O341" i="1"/>
  <c r="O325" i="1"/>
  <c r="O309" i="1"/>
  <c r="O293" i="1"/>
  <c r="O277" i="1"/>
  <c r="O261" i="1"/>
  <c r="O245" i="1"/>
  <c r="O229" i="1"/>
  <c r="O213" i="1"/>
  <c r="O197" i="1"/>
  <c r="O181" i="1"/>
  <c r="O165" i="1"/>
  <c r="O149" i="1"/>
  <c r="O133" i="1"/>
  <c r="O117" i="1"/>
  <c r="O101" i="1"/>
  <c r="O98" i="1"/>
  <c r="O87" i="1"/>
  <c r="O1048" i="1"/>
  <c r="O1051" i="1"/>
  <c r="O1035" i="1"/>
  <c r="O1019" i="1"/>
  <c r="O1003" i="1"/>
  <c r="O987" i="1"/>
  <c r="O971" i="1"/>
  <c r="O955" i="1"/>
  <c r="O939" i="1"/>
  <c r="O923" i="1"/>
  <c r="O907" i="1"/>
  <c r="O891" i="1"/>
  <c r="O875" i="1"/>
  <c r="O859" i="1"/>
  <c r="O843" i="1"/>
  <c r="O827" i="1"/>
  <c r="O811" i="1"/>
  <c r="O795" i="1"/>
  <c r="O779" i="1"/>
  <c r="O763" i="1"/>
  <c r="O747" i="1"/>
  <c r="O731" i="1"/>
  <c r="O715" i="1"/>
  <c r="O699" i="1"/>
  <c r="O683" i="1"/>
  <c r="O667" i="1"/>
  <c r="O651" i="1"/>
  <c r="O635" i="1"/>
  <c r="O619" i="1"/>
  <c r="O603" i="1"/>
  <c r="O587" i="1"/>
  <c r="O571" i="1"/>
  <c r="O555" i="1"/>
  <c r="O539" i="1"/>
  <c r="O523" i="1"/>
  <c r="O507" i="1"/>
  <c r="O491" i="1"/>
  <c r="O475" i="1"/>
  <c r="O459" i="1"/>
  <c r="O443" i="1"/>
  <c r="O427" i="1"/>
  <c r="O411" i="1"/>
  <c r="O395" i="1"/>
  <c r="O379" i="1"/>
  <c r="O363" i="1"/>
  <c r="O347" i="1"/>
  <c r="O331" i="1"/>
  <c r="O315" i="1"/>
  <c r="O299" i="1"/>
  <c r="O283" i="1"/>
  <c r="O267" i="1"/>
  <c r="O251" i="1"/>
  <c r="O235" i="1"/>
  <c r="O219" i="1"/>
  <c r="O203" i="1"/>
  <c r="O187" i="1"/>
  <c r="O171" i="1"/>
  <c r="O155" i="1"/>
  <c r="O139" i="1"/>
  <c r="O123" i="1"/>
  <c r="O107" i="1"/>
  <c r="O95" i="1"/>
  <c r="O1038" i="1"/>
  <c r="O1022" i="1"/>
  <c r="O1006" i="1"/>
  <c r="O990" i="1"/>
  <c r="O974" i="1"/>
  <c r="O958" i="1"/>
  <c r="O942" i="1"/>
  <c r="O926" i="1"/>
  <c r="O910" i="1"/>
  <c r="O894" i="1"/>
  <c r="O878" i="1"/>
  <c r="O862" i="1"/>
  <c r="O846" i="1"/>
  <c r="O830" i="1"/>
  <c r="O814" i="1"/>
  <c r="O798" i="1"/>
  <c r="O782" i="1"/>
  <c r="O766" i="1"/>
  <c r="O750" i="1"/>
  <c r="O734" i="1"/>
  <c r="O718" i="1"/>
  <c r="O702" i="1"/>
  <c r="O686" i="1"/>
  <c r="O670" i="1"/>
  <c r="O654" i="1"/>
  <c r="O638" i="1"/>
  <c r="O622" i="1"/>
  <c r="O606" i="1"/>
  <c r="O590" i="1"/>
  <c r="O574" i="1"/>
  <c r="O558" i="1"/>
  <c r="O542" i="1"/>
  <c r="O526" i="1"/>
  <c r="O510" i="1"/>
  <c r="O494" i="1"/>
  <c r="O478" i="1"/>
  <c r="O462" i="1"/>
  <c r="O446" i="1"/>
  <c r="O430" i="1"/>
  <c r="O414" i="1"/>
  <c r="O398" i="1"/>
  <c r="O382" i="1"/>
  <c r="O366" i="1"/>
  <c r="O350" i="1"/>
  <c r="O334" i="1"/>
  <c r="O318" i="1"/>
  <c r="O302" i="1"/>
  <c r="O286" i="1"/>
  <c r="O270" i="1"/>
  <c r="O254" i="1"/>
  <c r="O238" i="1"/>
  <c r="O222" i="1"/>
  <c r="O206" i="1"/>
  <c r="O190" i="1"/>
  <c r="O174" i="1"/>
  <c r="O158" i="1"/>
  <c r="O142" i="1"/>
  <c r="O126" i="1"/>
  <c r="O110" i="1"/>
  <c r="O1041" i="1"/>
  <c r="O1025" i="1"/>
  <c r="O1009" i="1"/>
  <c r="O993" i="1"/>
  <c r="O977" i="1"/>
  <c r="O961" i="1"/>
  <c r="O945" i="1"/>
  <c r="O929" i="1"/>
  <c r="O913" i="1"/>
  <c r="O897" i="1"/>
  <c r="O881" i="1"/>
  <c r="O865" i="1"/>
  <c r="O849" i="1"/>
  <c r="O833" i="1"/>
  <c r="O817" i="1"/>
  <c r="O801" i="1"/>
  <c r="O785" i="1"/>
  <c r="O769" i="1"/>
  <c r="O753" i="1"/>
  <c r="O737" i="1"/>
  <c r="O721" i="1"/>
  <c r="O705" i="1"/>
  <c r="O689" i="1"/>
  <c r="O673" i="1"/>
  <c r="O657" i="1"/>
  <c r="O641" i="1"/>
  <c r="O625" i="1"/>
  <c r="O609" i="1"/>
  <c r="O593" i="1"/>
  <c r="O577" i="1"/>
  <c r="O561" i="1"/>
  <c r="O545" i="1"/>
  <c r="O529" i="1"/>
  <c r="O513" i="1"/>
  <c r="O497" i="1"/>
  <c r="O481" i="1"/>
  <c r="O465" i="1"/>
  <c r="O449" i="1"/>
  <c r="O433" i="1"/>
  <c r="O417" i="1"/>
  <c r="O401" i="1"/>
  <c r="O385" i="1"/>
  <c r="O369" i="1"/>
  <c r="O353" i="1"/>
  <c r="O337" i="1"/>
  <c r="O321" i="1"/>
  <c r="O305" i="1"/>
  <c r="O289" i="1"/>
  <c r="O273" i="1"/>
  <c r="O257" i="1"/>
  <c r="O241" i="1"/>
  <c r="O225" i="1"/>
  <c r="O209" i="1"/>
  <c r="O193" i="1"/>
  <c r="O177" i="1"/>
  <c r="O161" i="1"/>
  <c r="O145" i="1"/>
  <c r="O129" i="1"/>
  <c r="O113" i="1"/>
  <c r="O88" i="1"/>
  <c r="O1044" i="1"/>
  <c r="O1028" i="1"/>
  <c r="O1012" i="1"/>
  <c r="O996" i="1"/>
  <c r="O980" i="1"/>
  <c r="O964" i="1"/>
  <c r="O948" i="1"/>
  <c r="O932" i="1"/>
  <c r="O916" i="1"/>
  <c r="O900" i="1"/>
  <c r="O884" i="1"/>
  <c r="O868" i="1"/>
  <c r="O852" i="1"/>
  <c r="O836" i="1"/>
  <c r="O820" i="1"/>
  <c r="O804" i="1"/>
  <c r="O788" i="1"/>
  <c r="O772" i="1"/>
  <c r="O756" i="1"/>
  <c r="O740" i="1"/>
  <c r="O724" i="1"/>
  <c r="O708" i="1"/>
  <c r="O692" i="1"/>
  <c r="O676" i="1"/>
  <c r="O660" i="1"/>
  <c r="O644" i="1"/>
  <c r="O628" i="1"/>
  <c r="O612" i="1"/>
  <c r="O596" i="1"/>
  <c r="O580" i="1"/>
  <c r="O564" i="1"/>
  <c r="O548" i="1"/>
  <c r="O532" i="1"/>
  <c r="O516" i="1"/>
  <c r="O500" i="1"/>
  <c r="O484" i="1"/>
  <c r="O468" i="1"/>
  <c r="O452" i="1"/>
  <c r="O436" i="1"/>
  <c r="O420" i="1"/>
  <c r="O404" i="1"/>
  <c r="O388" i="1"/>
  <c r="O372" i="1"/>
  <c r="O356" i="1"/>
  <c r="O340" i="1"/>
  <c r="O324" i="1"/>
  <c r="O308" i="1"/>
  <c r="O292" i="1"/>
  <c r="O276" i="1"/>
  <c r="O260" i="1"/>
  <c r="O244" i="1"/>
  <c r="O228" i="1"/>
  <c r="O212" i="1"/>
  <c r="O196" i="1"/>
  <c r="O180" i="1"/>
  <c r="O164" i="1"/>
  <c r="O148" i="1"/>
  <c r="O132" i="1"/>
  <c r="O116" i="1"/>
  <c r="O100" i="1"/>
  <c r="O84" i="1"/>
  <c r="O79" i="1"/>
  <c r="O55" i="1"/>
  <c r="O39" i="1"/>
  <c r="O1047" i="1"/>
  <c r="O1031" i="1"/>
  <c r="O1015" i="1"/>
  <c r="O999" i="1"/>
  <c r="O983" i="1"/>
  <c r="O967" i="1"/>
  <c r="O951" i="1"/>
  <c r="O935" i="1"/>
  <c r="O1050" i="1"/>
  <c r="O1034" i="1"/>
  <c r="O1018" i="1"/>
  <c r="O1002" i="1"/>
  <c r="O986" i="1"/>
  <c r="O970" i="1"/>
  <c r="O954" i="1"/>
  <c r="O938" i="1"/>
  <c r="O922" i="1"/>
  <c r="O906" i="1"/>
  <c r="O890" i="1"/>
  <c r="O874" i="1"/>
  <c r="O858" i="1"/>
  <c r="O842" i="1"/>
  <c r="O826" i="1"/>
  <c r="O810" i="1"/>
  <c r="O794" i="1"/>
  <c r="O778" i="1"/>
  <c r="O762" i="1"/>
  <c r="O746" i="1"/>
  <c r="O730" i="1"/>
  <c r="O714" i="1"/>
  <c r="O698" i="1"/>
  <c r="O682" i="1"/>
  <c r="O666" i="1"/>
  <c r="O650" i="1"/>
  <c r="O634" i="1"/>
  <c r="O618" i="1"/>
  <c r="O602" i="1"/>
  <c r="O586" i="1"/>
  <c r="O570" i="1"/>
  <c r="O554" i="1"/>
  <c r="O538" i="1"/>
  <c r="O522" i="1"/>
  <c r="O506" i="1"/>
  <c r="O490" i="1"/>
  <c r="O474" i="1"/>
  <c r="O458" i="1"/>
  <c r="O442" i="1"/>
  <c r="O426" i="1"/>
  <c r="O410" i="1"/>
  <c r="O394" i="1"/>
  <c r="O378" i="1"/>
  <c r="O362" i="1"/>
  <c r="O346" i="1"/>
  <c r="O330" i="1"/>
  <c r="O314" i="1"/>
  <c r="O298" i="1"/>
  <c r="O282" i="1"/>
  <c r="O266" i="1"/>
  <c r="O250" i="1"/>
  <c r="O234" i="1"/>
  <c r="O218" i="1"/>
  <c r="O202" i="1"/>
  <c r="O186" i="1"/>
  <c r="O170" i="1"/>
  <c r="O154" i="1"/>
  <c r="O138" i="1"/>
  <c r="O122" i="1"/>
  <c r="O106" i="1"/>
  <c r="O97" i="1"/>
  <c r="O94" i="1"/>
  <c r="O1037" i="1"/>
  <c r="O1021" i="1"/>
  <c r="O1005" i="1"/>
  <c r="O989" i="1"/>
  <c r="O973" i="1"/>
  <c r="O957" i="1"/>
  <c r="O941" i="1"/>
  <c r="O925" i="1"/>
  <c r="O909" i="1"/>
  <c r="O893" i="1"/>
  <c r="O877" i="1"/>
  <c r="O861" i="1"/>
  <c r="O845" i="1"/>
  <c r="O829" i="1"/>
  <c r="O813" i="1"/>
  <c r="O797" i="1"/>
  <c r="O781" i="1"/>
  <c r="O765" i="1"/>
  <c r="O749" i="1"/>
  <c r="O733" i="1"/>
  <c r="O717" i="1"/>
  <c r="O701" i="1"/>
  <c r="O685" i="1"/>
  <c r="O669" i="1"/>
  <c r="O653" i="1"/>
  <c r="O637" i="1"/>
  <c r="O621" i="1"/>
  <c r="O605" i="1"/>
  <c r="O589" i="1"/>
  <c r="O573" i="1"/>
  <c r="O557" i="1"/>
  <c r="O541" i="1"/>
  <c r="O525" i="1"/>
  <c r="O509" i="1"/>
  <c r="O493" i="1"/>
  <c r="O477" i="1"/>
  <c r="O461" i="1"/>
  <c r="O445" i="1"/>
  <c r="O429" i="1"/>
  <c r="O413" i="1"/>
  <c r="O397" i="1"/>
  <c r="O381" i="1"/>
  <c r="O365" i="1"/>
  <c r="O349" i="1"/>
  <c r="O333" i="1"/>
  <c r="O317" i="1"/>
  <c r="O301" i="1"/>
  <c r="O285" i="1"/>
  <c r="O269" i="1"/>
  <c r="O253" i="1"/>
  <c r="O237" i="1"/>
  <c r="O221" i="1"/>
  <c r="O205" i="1"/>
  <c r="O189" i="1"/>
  <c r="O173" i="1"/>
  <c r="O157" i="1"/>
  <c r="O141" i="1"/>
  <c r="O125" i="1"/>
  <c r="O109" i="1"/>
  <c r="O89" i="1"/>
  <c r="O85" i="1"/>
  <c r="O64" i="1"/>
  <c r="O48" i="1"/>
  <c r="O29" i="1"/>
  <c r="O22" i="1"/>
  <c r="O18" i="1"/>
  <c r="O14" i="1"/>
  <c r="O6" i="1"/>
  <c r="O2" i="1"/>
  <c r="O1027" i="1"/>
  <c r="O1011" i="1"/>
  <c r="O995" i="1"/>
  <c r="O979" i="1"/>
  <c r="O963" i="1"/>
  <c r="O947" i="1"/>
  <c r="O931" i="1"/>
  <c r="O915" i="1"/>
  <c r="O899" i="1"/>
  <c r="O883" i="1"/>
  <c r="O867" i="1"/>
  <c r="O851" i="1"/>
  <c r="O835" i="1"/>
  <c r="O819" i="1"/>
  <c r="O1040" i="1"/>
  <c r="O1024" i="1"/>
  <c r="O1008" i="1"/>
  <c r="O992" i="1"/>
  <c r="O976" i="1"/>
  <c r="O960" i="1"/>
  <c r="O944" i="1"/>
  <c r="O928" i="1"/>
  <c r="O912" i="1"/>
  <c r="O896" i="1"/>
  <c r="O880" i="1"/>
  <c r="O864" i="1"/>
  <c r="O848" i="1"/>
  <c r="O832" i="1"/>
  <c r="O816" i="1"/>
  <c r="O800" i="1"/>
  <c r="O784" i="1"/>
  <c r="O768" i="1"/>
  <c r="O752" i="1"/>
  <c r="O736" i="1"/>
  <c r="O720" i="1"/>
  <c r="O704" i="1"/>
  <c r="O688" i="1"/>
  <c r="O672" i="1"/>
  <c r="O656" i="1"/>
  <c r="O640" i="1"/>
  <c r="O624" i="1"/>
  <c r="O608" i="1"/>
  <c r="O592" i="1"/>
  <c r="O576" i="1"/>
  <c r="O560" i="1"/>
  <c r="O544" i="1"/>
  <c r="O528" i="1"/>
  <c r="O512" i="1"/>
  <c r="O496" i="1"/>
  <c r="O480" i="1"/>
  <c r="O464" i="1"/>
  <c r="O448" i="1"/>
  <c r="O432" i="1"/>
  <c r="O416" i="1"/>
  <c r="O400" i="1"/>
  <c r="O384" i="1"/>
  <c r="O368" i="1"/>
  <c r="O352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67" i="1"/>
  <c r="O51" i="1"/>
  <c r="O1043" i="1"/>
  <c r="O1046" i="1"/>
  <c r="O1030" i="1"/>
  <c r="O1014" i="1"/>
  <c r="O998" i="1"/>
  <c r="O982" i="1"/>
  <c r="O966" i="1"/>
  <c r="O950" i="1"/>
  <c r="O934" i="1"/>
  <c r="O918" i="1"/>
  <c r="O902" i="1"/>
  <c r="O886" i="1"/>
  <c r="O870" i="1"/>
  <c r="O854" i="1"/>
  <c r="O838" i="1"/>
  <c r="O822" i="1"/>
  <c r="O806" i="1"/>
  <c r="O790" i="1"/>
  <c r="O774" i="1"/>
  <c r="O758" i="1"/>
  <c r="O742" i="1"/>
  <c r="O726" i="1"/>
  <c r="O710" i="1"/>
  <c r="O694" i="1"/>
  <c r="O678" i="1"/>
  <c r="O662" i="1"/>
  <c r="O646" i="1"/>
  <c r="O630" i="1"/>
  <c r="O614" i="1"/>
  <c r="O598" i="1"/>
  <c r="O582" i="1"/>
  <c r="O566" i="1"/>
  <c r="O550" i="1"/>
  <c r="O534" i="1"/>
  <c r="O518" i="1"/>
  <c r="O502" i="1"/>
  <c r="O486" i="1"/>
  <c r="O470" i="1"/>
  <c r="O454" i="1"/>
  <c r="O438" i="1"/>
  <c r="O422" i="1"/>
  <c r="O406" i="1"/>
  <c r="O390" i="1"/>
  <c r="O374" i="1"/>
  <c r="O358" i="1"/>
  <c r="O342" i="1"/>
  <c r="O326" i="1"/>
  <c r="O310" i="1"/>
  <c r="O294" i="1"/>
  <c r="O278" i="1"/>
  <c r="O262" i="1"/>
  <c r="O246" i="1"/>
  <c r="O230" i="1"/>
  <c r="O214" i="1"/>
  <c r="O198" i="1"/>
  <c r="O182" i="1"/>
  <c r="O166" i="1"/>
  <c r="O150" i="1"/>
  <c r="O134" i="1"/>
  <c r="O118" i="1"/>
  <c r="O102" i="1"/>
  <c r="O90" i="1"/>
  <c r="O1049" i="1"/>
  <c r="O1033" i="1"/>
  <c r="O1017" i="1"/>
  <c r="O1001" i="1"/>
  <c r="O985" i="1"/>
  <c r="O969" i="1"/>
  <c r="O953" i="1"/>
  <c r="O937" i="1"/>
  <c r="O921" i="1"/>
  <c r="O905" i="1"/>
  <c r="O889" i="1"/>
  <c r="O873" i="1"/>
  <c r="O857" i="1"/>
  <c r="O841" i="1"/>
  <c r="O825" i="1"/>
  <c r="O809" i="1"/>
  <c r="O793" i="1"/>
  <c r="O777" i="1"/>
  <c r="O761" i="1"/>
  <c r="O745" i="1"/>
  <c r="O729" i="1"/>
  <c r="O713" i="1"/>
  <c r="O697" i="1"/>
  <c r="O681" i="1"/>
  <c r="O665" i="1"/>
  <c r="O649" i="1"/>
  <c r="O633" i="1"/>
  <c r="O617" i="1"/>
  <c r="O601" i="1"/>
  <c r="O585" i="1"/>
  <c r="O569" i="1"/>
  <c r="O553" i="1"/>
  <c r="O537" i="1"/>
  <c r="O521" i="1"/>
  <c r="O505" i="1"/>
  <c r="O489" i="1"/>
  <c r="O473" i="1"/>
  <c r="O457" i="1"/>
  <c r="O441" i="1"/>
  <c r="O425" i="1"/>
  <c r="O1036" i="1"/>
  <c r="O1020" i="1"/>
  <c r="O1004" i="1"/>
  <c r="O988" i="1"/>
  <c r="O972" i="1"/>
  <c r="O956" i="1"/>
  <c r="O940" i="1"/>
  <c r="O924" i="1"/>
  <c r="O908" i="1"/>
  <c r="O892" i="1"/>
  <c r="O876" i="1"/>
  <c r="O860" i="1"/>
  <c r="O844" i="1"/>
  <c r="O828" i="1"/>
  <c r="O812" i="1"/>
  <c r="O796" i="1"/>
  <c r="O780" i="1"/>
  <c r="O764" i="1"/>
  <c r="O748" i="1"/>
  <c r="O732" i="1"/>
  <c r="O716" i="1"/>
  <c r="O700" i="1"/>
  <c r="O684" i="1"/>
  <c r="O668" i="1"/>
  <c r="O652" i="1"/>
  <c r="O636" i="1"/>
  <c r="O620" i="1"/>
  <c r="O604" i="1"/>
  <c r="O588" i="1"/>
  <c r="O572" i="1"/>
  <c r="O556" i="1"/>
  <c r="O540" i="1"/>
  <c r="O524" i="1"/>
  <c r="O508" i="1"/>
  <c r="O1039" i="1"/>
  <c r="O872" i="1"/>
  <c r="O808" i="1"/>
  <c r="O786" i="1"/>
  <c r="O771" i="1"/>
  <c r="O671" i="1"/>
  <c r="O567" i="1"/>
  <c r="O552" i="1"/>
  <c r="O530" i="1"/>
  <c r="O515" i="1"/>
  <c r="O482" i="1"/>
  <c r="O471" i="1"/>
  <c r="O460" i="1"/>
  <c r="O391" i="1"/>
  <c r="O380" i="1"/>
  <c r="O344" i="1"/>
  <c r="O297" i="1"/>
  <c r="O290" i="1"/>
  <c r="O243" i="1"/>
  <c r="O207" i="1"/>
  <c r="O135" i="1"/>
  <c r="O124" i="1"/>
  <c r="O96" i="1"/>
  <c r="O61" i="1"/>
  <c r="O978" i="1"/>
  <c r="O959" i="1"/>
  <c r="O936" i="1"/>
  <c r="O887" i="1"/>
  <c r="O823" i="1"/>
  <c r="O719" i="1"/>
  <c r="O615" i="1"/>
  <c r="O600" i="1"/>
  <c r="O578" i="1"/>
  <c r="O563" i="1"/>
  <c r="O467" i="1"/>
  <c r="O456" i="1"/>
  <c r="O387" i="1"/>
  <c r="O351" i="1"/>
  <c r="O279" i="1"/>
  <c r="O268" i="1"/>
  <c r="O232" i="1"/>
  <c r="O185" i="1"/>
  <c r="O178" i="1"/>
  <c r="O131" i="1"/>
  <c r="O73" i="1"/>
  <c r="O70" i="1"/>
  <c r="O41" i="1"/>
  <c r="O35" i="1"/>
  <c r="O1016" i="1"/>
  <c r="O898" i="1"/>
  <c r="O834" i="1"/>
  <c r="O767" i="1"/>
  <c r="O663" i="1"/>
  <c r="O648" i="1"/>
  <c r="O626" i="1"/>
  <c r="O611" i="1"/>
  <c r="O511" i="1"/>
  <c r="O434" i="1"/>
  <c r="O423" i="1"/>
  <c r="O412" i="1"/>
  <c r="O376" i="1"/>
  <c r="O329" i="1"/>
  <c r="O322" i="1"/>
  <c r="O275" i="1"/>
  <c r="O239" i="1"/>
  <c r="O167" i="1"/>
  <c r="O156" i="1"/>
  <c r="O120" i="1"/>
  <c r="O92" i="1"/>
  <c r="O82" i="1"/>
  <c r="O76" i="1"/>
  <c r="O54" i="1"/>
  <c r="O44" i="1"/>
  <c r="O23" i="1"/>
  <c r="O10" i="1"/>
  <c r="O47" i="1"/>
  <c r="O30" i="1"/>
  <c r="O28" i="1"/>
  <c r="O26" i="1"/>
  <c r="O21" i="1"/>
  <c r="O19" i="1"/>
  <c r="O4" i="1"/>
  <c r="O57" i="1"/>
  <c r="O37" i="1"/>
  <c r="O32" i="1"/>
  <c r="O12" i="1"/>
  <c r="O8" i="1"/>
  <c r="O5" i="1"/>
  <c r="O247" i="1"/>
  <c r="O200" i="1"/>
  <c r="O146" i="1"/>
  <c r="O99" i="1"/>
  <c r="O879" i="1"/>
  <c r="O815" i="1"/>
  <c r="O711" i="1"/>
  <c r="O696" i="1"/>
  <c r="O674" i="1"/>
  <c r="O659" i="1"/>
  <c r="O559" i="1"/>
  <c r="O463" i="1"/>
  <c r="O419" i="1"/>
  <c r="O383" i="1"/>
  <c r="O311" i="1"/>
  <c r="O300" i="1"/>
  <c r="O264" i="1"/>
  <c r="O217" i="1"/>
  <c r="O210" i="1"/>
  <c r="O163" i="1"/>
  <c r="O127" i="1"/>
  <c r="O962" i="1"/>
  <c r="O943" i="1"/>
  <c r="O920" i="1"/>
  <c r="O856" i="1"/>
  <c r="O759" i="1"/>
  <c r="O744" i="1"/>
  <c r="O722" i="1"/>
  <c r="O707" i="1"/>
  <c r="O607" i="1"/>
  <c r="O503" i="1"/>
  <c r="O492" i="1"/>
  <c r="O408" i="1"/>
  <c r="O361" i="1"/>
  <c r="O354" i="1"/>
  <c r="O307" i="1"/>
  <c r="O271" i="1"/>
  <c r="O199" i="1"/>
  <c r="O188" i="1"/>
  <c r="O152" i="1"/>
  <c r="O105" i="1"/>
  <c r="O1023" i="1"/>
  <c r="O1000" i="1"/>
  <c r="O871" i="1"/>
  <c r="O807" i="1"/>
  <c r="O792" i="1"/>
  <c r="O770" i="1"/>
  <c r="O755" i="1"/>
  <c r="O655" i="1"/>
  <c r="O551" i="1"/>
  <c r="O536" i="1"/>
  <c r="O514" i="1"/>
  <c r="O499" i="1"/>
  <c r="O488" i="1"/>
  <c r="O415" i="1"/>
  <c r="O343" i="1"/>
  <c r="O332" i="1"/>
  <c r="O296" i="1"/>
  <c r="O249" i="1"/>
  <c r="O242" i="1"/>
  <c r="O195" i="1"/>
  <c r="O159" i="1"/>
  <c r="O60" i="1"/>
  <c r="O50" i="1"/>
  <c r="O16" i="1"/>
  <c r="O78" i="1"/>
  <c r="O72" i="1"/>
  <c r="O63" i="1"/>
  <c r="O40" i="1"/>
  <c r="O25" i="1"/>
  <c r="O27" i="1"/>
  <c r="O20" i="1"/>
  <c r="O13" i="1"/>
  <c r="O1042" i="1"/>
  <c r="O882" i="1"/>
  <c r="O818" i="1"/>
  <c r="O803" i="1"/>
  <c r="O703" i="1"/>
  <c r="O599" i="1"/>
  <c r="O584" i="1"/>
  <c r="O562" i="1"/>
  <c r="O547" i="1"/>
  <c r="O466" i="1"/>
  <c r="O455" i="1"/>
  <c r="O444" i="1"/>
  <c r="O393" i="1"/>
  <c r="O386" i="1"/>
  <c r="O339" i="1"/>
  <c r="O303" i="1"/>
  <c r="O231" i="1"/>
  <c r="O220" i="1"/>
  <c r="O184" i="1"/>
  <c r="O137" i="1"/>
  <c r="O130" i="1"/>
  <c r="O946" i="1"/>
  <c r="O927" i="1"/>
  <c r="O863" i="1"/>
  <c r="O751" i="1"/>
  <c r="O647" i="1"/>
  <c r="O632" i="1"/>
  <c r="O610" i="1"/>
  <c r="O595" i="1"/>
  <c r="O495" i="1"/>
  <c r="O451" i="1"/>
  <c r="O440" i="1"/>
  <c r="O375" i="1"/>
  <c r="O364" i="1"/>
  <c r="O328" i="1"/>
  <c r="O281" i="1"/>
  <c r="O274" i="1"/>
  <c r="O227" i="1"/>
  <c r="O191" i="1"/>
  <c r="O119" i="1"/>
  <c r="O108" i="1"/>
  <c r="O91" i="1"/>
  <c r="O81" i="1"/>
  <c r="O75" i="1"/>
  <c r="O53" i="1"/>
  <c r="O43" i="1"/>
  <c r="O58" i="1"/>
  <c r="O1026" i="1"/>
  <c r="O1007" i="1"/>
  <c r="O984" i="1"/>
  <c r="O904" i="1"/>
  <c r="O840" i="1"/>
  <c r="O799" i="1"/>
  <c r="O695" i="1"/>
  <c r="O680" i="1"/>
  <c r="O658" i="1"/>
  <c r="O643" i="1"/>
  <c r="O543" i="1"/>
  <c r="O418" i="1"/>
  <c r="O371" i="1"/>
  <c r="O335" i="1"/>
  <c r="O263" i="1"/>
  <c r="O252" i="1"/>
  <c r="O216" i="1"/>
  <c r="O169" i="1"/>
  <c r="O162" i="1"/>
  <c r="O115" i="1"/>
  <c r="O69" i="1"/>
  <c r="O66" i="1"/>
  <c r="O46" i="1"/>
  <c r="O38" i="1"/>
  <c r="O919" i="1"/>
  <c r="O855" i="1"/>
  <c r="O743" i="1"/>
  <c r="O728" i="1"/>
  <c r="O706" i="1"/>
  <c r="O691" i="1"/>
  <c r="O591" i="1"/>
  <c r="O447" i="1"/>
  <c r="O407" i="1"/>
  <c r="O396" i="1"/>
  <c r="O360" i="1"/>
  <c r="O313" i="1"/>
  <c r="O306" i="1"/>
  <c r="O259" i="1"/>
  <c r="O223" i="1"/>
  <c r="O151" i="1"/>
  <c r="O140" i="1"/>
  <c r="O104" i="1"/>
  <c r="O56" i="1"/>
  <c r="O36" i="1"/>
  <c r="O31" i="1"/>
  <c r="O11" i="1"/>
  <c r="O930" i="1"/>
  <c r="O866" i="1"/>
  <c r="O791" i="1"/>
  <c r="O776" i="1"/>
  <c r="O754" i="1"/>
  <c r="O739" i="1"/>
  <c r="O639" i="1"/>
  <c r="O535" i="1"/>
  <c r="O520" i="1"/>
  <c r="O498" i="1"/>
  <c r="O487" i="1"/>
  <c r="O476" i="1"/>
  <c r="O403" i="1"/>
  <c r="O367" i="1"/>
  <c r="O295" i="1"/>
  <c r="O284" i="1"/>
  <c r="O248" i="1"/>
  <c r="O201" i="1"/>
  <c r="O194" i="1"/>
  <c r="O147" i="1"/>
  <c r="O111" i="1"/>
  <c r="O59" i="1"/>
  <c r="O49" i="1"/>
  <c r="O34" i="1"/>
  <c r="O504" i="1"/>
  <c r="O236" i="1"/>
  <c r="O33" i="1"/>
  <c r="O1010" i="1"/>
  <c r="O991" i="1"/>
  <c r="O968" i="1"/>
  <c r="O911" i="1"/>
  <c r="O847" i="1"/>
  <c r="O802" i="1"/>
  <c r="O787" i="1"/>
  <c r="O687" i="1"/>
  <c r="O583" i="1"/>
  <c r="O568" i="1"/>
  <c r="O546" i="1"/>
  <c r="O531" i="1"/>
  <c r="O483" i="1"/>
  <c r="O472" i="1"/>
  <c r="O392" i="1"/>
  <c r="O345" i="1"/>
  <c r="O338" i="1"/>
  <c r="O291" i="1"/>
  <c r="O255" i="1"/>
  <c r="O183" i="1"/>
  <c r="O172" i="1"/>
  <c r="O136" i="1"/>
  <c r="O62" i="1"/>
  <c r="O9" i="1"/>
  <c r="O215" i="1"/>
  <c r="O204" i="1"/>
  <c r="O168" i="1"/>
  <c r="O114" i="1"/>
  <c r="O65" i="1"/>
  <c r="O45" i="1"/>
  <c r="O24" i="1"/>
  <c r="O994" i="1"/>
  <c r="O975" i="1"/>
  <c r="O952" i="1"/>
  <c r="O914" i="1"/>
  <c r="O850" i="1"/>
  <c r="O727" i="1"/>
  <c r="O712" i="1"/>
  <c r="O690" i="1"/>
  <c r="O675" i="1"/>
  <c r="O575" i="1"/>
  <c r="O348" i="1"/>
  <c r="O312" i="1"/>
  <c r="O258" i="1"/>
  <c r="O888" i="1"/>
  <c r="O824" i="1"/>
  <c r="O735" i="1"/>
  <c r="O631" i="1"/>
  <c r="O616" i="1"/>
  <c r="O594" i="1"/>
  <c r="O579" i="1"/>
  <c r="O450" i="1"/>
  <c r="O439" i="1"/>
  <c r="O428" i="1"/>
  <c r="O399" i="1"/>
  <c r="O327" i="1"/>
  <c r="O316" i="1"/>
  <c r="O280" i="1"/>
  <c r="O233" i="1"/>
  <c r="O226" i="1"/>
  <c r="O179" i="1"/>
  <c r="O143" i="1"/>
  <c r="O80" i="1"/>
  <c r="O77" i="1"/>
  <c r="O74" i="1"/>
  <c r="O71" i="1"/>
  <c r="O52" i="1"/>
  <c r="O42" i="1"/>
  <c r="O17" i="1"/>
  <c r="O3" i="1"/>
  <c r="O903" i="1"/>
  <c r="O839" i="1"/>
  <c r="O783" i="1"/>
  <c r="O679" i="1"/>
  <c r="O664" i="1"/>
  <c r="O642" i="1"/>
  <c r="O627" i="1"/>
  <c r="O527" i="1"/>
  <c r="O479" i="1"/>
  <c r="O435" i="1"/>
  <c r="O424" i="1"/>
  <c r="O377" i="1"/>
  <c r="O370" i="1"/>
  <c r="O323" i="1"/>
  <c r="O287" i="1"/>
  <c r="O121" i="1"/>
  <c r="O93" i="1"/>
  <c r="O86" i="1"/>
  <c r="O83" i="1"/>
  <c r="O7" i="1"/>
  <c r="O359" i="1"/>
  <c r="O265" i="1"/>
  <c r="O211" i="1"/>
  <c r="O175" i="1"/>
  <c r="O103" i="1"/>
  <c r="O15" i="1"/>
  <c r="O1032" i="1"/>
  <c r="O895" i="1"/>
  <c r="O831" i="1"/>
  <c r="O775" i="1"/>
  <c r="O760" i="1"/>
  <c r="O738" i="1"/>
  <c r="O723" i="1"/>
  <c r="O623" i="1"/>
  <c r="O519" i="1"/>
  <c r="O431" i="1"/>
  <c r="O409" i="1"/>
  <c r="O402" i="1"/>
  <c r="O355" i="1"/>
  <c r="O319" i="1"/>
  <c r="O153" i="1"/>
  <c r="O68" i="1"/>
  <c r="Z87" i="1"/>
  <c r="S13" i="1"/>
  <c r="S15" i="1" s="1"/>
  <c r="S16" i="1" s="1"/>
  <c r="S68" i="1"/>
  <c r="S69" i="1" s="1"/>
  <c r="U71" i="1" s="1"/>
  <c r="U88" i="1"/>
  <c r="U13" i="1"/>
  <c r="U15" i="1" s="1"/>
  <c r="U16" i="1" s="1"/>
  <c r="T13" i="1"/>
  <c r="T15" i="1" s="1"/>
  <c r="T16" i="1" s="1"/>
  <c r="V13" i="1"/>
  <c r="V15" i="1" s="1"/>
  <c r="V16" i="1" s="1"/>
  <c r="V85" i="1"/>
  <c r="X85" i="1" s="1"/>
  <c r="U83" i="1"/>
  <c r="Y83" i="1" s="1"/>
  <c r="U86" i="1"/>
  <c r="W83" i="1"/>
  <c r="V86" i="1"/>
  <c r="X86" i="1" s="1"/>
  <c r="V35" i="1"/>
  <c r="W88" i="1"/>
  <c r="Z88" i="1" s="1"/>
  <c r="U85" i="1"/>
  <c r="T20" i="1"/>
  <c r="T21" i="1" s="1"/>
  <c r="T22" i="1" s="1"/>
  <c r="V89" i="1"/>
  <c r="X89" i="1" s="1"/>
  <c r="S19" i="1"/>
  <c r="S21" i="1" s="1"/>
  <c r="S22" i="1" s="1"/>
  <c r="W87" i="1"/>
  <c r="Y87" i="1" s="1"/>
  <c r="U89" i="1"/>
  <c r="Y89" i="1" s="1"/>
  <c r="U84" i="1"/>
  <c r="Y84" i="1" s="1"/>
  <c r="AA84" i="1" s="1"/>
  <c r="W86" i="1"/>
  <c r="W85" i="1"/>
  <c r="W89" i="1"/>
  <c r="AA89" i="1" l="1"/>
  <c r="Z89" i="1"/>
  <c r="Y85" i="1"/>
  <c r="Z86" i="1"/>
  <c r="Y86" i="1"/>
  <c r="Z85" i="1"/>
  <c r="Z84" i="1"/>
  <c r="Y88" i="1"/>
  <c r="Z83" i="1"/>
</calcChain>
</file>

<file path=xl/sharedStrings.xml><?xml version="1.0" encoding="utf-8"?>
<sst xmlns="http://schemas.openxmlformats.org/spreadsheetml/2006/main" count="11260" uniqueCount="2198">
  <si>
    <t>DayOfMonth</t>
  </si>
  <si>
    <t>DayOfWeek</t>
  </si>
  <si>
    <t>Carrier</t>
  </si>
  <si>
    <t>Origin</t>
  </si>
  <si>
    <t>OriginCity</t>
  </si>
  <si>
    <t>Dest</t>
  </si>
  <si>
    <t>DestCity</t>
  </si>
  <si>
    <t>DepartureDelay</t>
  </si>
  <si>
    <t>ArrivalDelay</t>
  </si>
  <si>
    <t>SchdElapsedTime</t>
  </si>
  <si>
    <t>ActualElapsedTime</t>
  </si>
  <si>
    <t>MechIssue</t>
  </si>
  <si>
    <t>Delay</t>
  </si>
  <si>
    <t>SeriousDelay</t>
  </si>
  <si>
    <t>Outlier</t>
  </si>
  <si>
    <t>Cluster</t>
  </si>
  <si>
    <t>American</t>
  </si>
  <si>
    <t>JFK</t>
  </si>
  <si>
    <t>New York, NY</t>
  </si>
  <si>
    <t>MIA</t>
  </si>
  <si>
    <t>Miami, FL</t>
  </si>
  <si>
    <t>count</t>
  </si>
  <si>
    <t>CLT</t>
  </si>
  <si>
    <t>Charlotte, NC</t>
  </si>
  <si>
    <t>DFW</t>
  </si>
  <si>
    <t>Dallas/Fort Worth, TX</t>
  </si>
  <si>
    <t>mean</t>
  </si>
  <si>
    <t>DCA</t>
  </si>
  <si>
    <t>Washington, DC</t>
  </si>
  <si>
    <t>standard deviation</t>
  </si>
  <si>
    <t>STX</t>
  </si>
  <si>
    <t>Christiansted, VI</t>
  </si>
  <si>
    <t>BDL</t>
  </si>
  <si>
    <t>Hartford, CT</t>
  </si>
  <si>
    <t>max</t>
  </si>
  <si>
    <t>PHX</t>
  </si>
  <si>
    <t>Phoenix, AZ</t>
  </si>
  <si>
    <t>ATL</t>
  </si>
  <si>
    <t>Atlanta, GA</t>
  </si>
  <si>
    <t>75% percentile</t>
  </si>
  <si>
    <t>RDU</t>
  </si>
  <si>
    <t>Raleigh/Durham, NC</t>
  </si>
  <si>
    <t>50% percentile</t>
  </si>
  <si>
    <t>25% percentile</t>
  </si>
  <si>
    <t>TPA</t>
  </si>
  <si>
    <t>Tampa, FL</t>
  </si>
  <si>
    <t>PHL</t>
  </si>
  <si>
    <t>Philadelphia, PA</t>
  </si>
  <si>
    <t>min</t>
  </si>
  <si>
    <t>BOS</t>
  </si>
  <si>
    <t>Boston, MA</t>
  </si>
  <si>
    <t>LAS</t>
  </si>
  <si>
    <t>Las Vegas, NV</t>
  </si>
  <si>
    <t>1.5*IQR</t>
  </si>
  <si>
    <t>ORD</t>
  </si>
  <si>
    <t>Chicago, IL</t>
  </si>
  <si>
    <t>outlier upper</t>
  </si>
  <si>
    <t>Alaska</t>
  </si>
  <si>
    <t>SNA</t>
  </si>
  <si>
    <t>Santa Ana, CA</t>
  </si>
  <si>
    <t>SEA</t>
  </si>
  <si>
    <t>Seattle, WA</t>
  </si>
  <si>
    <t>outlier lower</t>
  </si>
  <si>
    <t>FAI</t>
  </si>
  <si>
    <t>Fairbanks, AK</t>
  </si>
  <si>
    <t>outlier count</t>
  </si>
  <si>
    <t>JetBlue</t>
  </si>
  <si>
    <t>SFO</t>
  </si>
  <si>
    <t>San Francisco, CA</t>
  </si>
  <si>
    <t>outlier %</t>
  </si>
  <si>
    <t>BWI</t>
  </si>
  <si>
    <t>Baltimore, MD</t>
  </si>
  <si>
    <t>Delta</t>
  </si>
  <si>
    <t>DTW</t>
  </si>
  <si>
    <t>Detroit, MI</t>
  </si>
  <si>
    <t>3 sigma</t>
  </si>
  <si>
    <t>UA</t>
  </si>
  <si>
    <t>HNL</t>
  </si>
  <si>
    <t>Honolulu, HI</t>
  </si>
  <si>
    <t>Southwest</t>
  </si>
  <si>
    <t>BNA</t>
  </si>
  <si>
    <t>Nashville, TN</t>
  </si>
  <si>
    <t>HOU</t>
  </si>
  <si>
    <t>Houston, TX</t>
  </si>
  <si>
    <t>MCO</t>
  </si>
  <si>
    <t>Orlando, FL</t>
  </si>
  <si>
    <t>IND</t>
  </si>
  <si>
    <t>Indianapolis, IN</t>
  </si>
  <si>
    <t>MDW</t>
  </si>
  <si>
    <t>PVD</t>
  </si>
  <si>
    <t>Providence, RI</t>
  </si>
  <si>
    <t>CORRELATION</t>
  </si>
  <si>
    <t>SJC</t>
  </si>
  <si>
    <t>San Jose, CA</t>
  </si>
  <si>
    <t>ONT</t>
  </si>
  <si>
    <t>Ontario, CA</t>
  </si>
  <si>
    <t>SkyWest</t>
  </si>
  <si>
    <t>BIS</t>
  </si>
  <si>
    <t>Bismarck/Mandan, ND</t>
  </si>
  <si>
    <t>DEN</t>
  </si>
  <si>
    <t>Denver, CO</t>
  </si>
  <si>
    <t>LAX</t>
  </si>
  <si>
    <t>Los Angeles, CA</t>
  </si>
  <si>
    <t>TUS</t>
  </si>
  <si>
    <t>Tucson, AZ</t>
  </si>
  <si>
    <t>DELAY &gt; …</t>
  </si>
  <si>
    <t>MCI</t>
  </si>
  <si>
    <t>Kansas City, MO</t>
  </si>
  <si>
    <t>%</t>
  </si>
  <si>
    <t>LGA</t>
  </si>
  <si>
    <t>PIT</t>
  </si>
  <si>
    <t>Pittsburgh, PA</t>
  </si>
  <si>
    <t>BUF</t>
  </si>
  <si>
    <t>Buffalo, NY</t>
  </si>
  <si>
    <t>Hawaiian</t>
  </si>
  <si>
    <t>LIH</t>
  </si>
  <si>
    <t>Lihue, HI</t>
  </si>
  <si>
    <t>Atlantic SE</t>
  </si>
  <si>
    <t>MKE</t>
  </si>
  <si>
    <t>Milwaukee, WI</t>
  </si>
  <si>
    <t>EWR</t>
  </si>
  <si>
    <t>Newark, NJ</t>
  </si>
  <si>
    <t>American Eagle</t>
  </si>
  <si>
    <t>GRR</t>
  </si>
  <si>
    <t>Grand Rapids, MI</t>
  </si>
  <si>
    <t>Spirit</t>
  </si>
  <si>
    <t>MSP</t>
  </si>
  <si>
    <t>Minneapolis, MN</t>
  </si>
  <si>
    <t>IAH</t>
  </si>
  <si>
    <t>RAP</t>
  </si>
  <si>
    <t>Rapid City, SD</t>
  </si>
  <si>
    <t>MSN</t>
  </si>
  <si>
    <t>Madison, WI</t>
  </si>
  <si>
    <t>MRY</t>
  </si>
  <si>
    <t>Monterey, CA</t>
  </si>
  <si>
    <t>SAN</t>
  </si>
  <si>
    <t>San Diego, CA</t>
  </si>
  <si>
    <t>SLC</t>
  </si>
  <si>
    <t>Salt Lake City, UT</t>
  </si>
  <si>
    <t>SMF</t>
  </si>
  <si>
    <t>Sacramento, CA</t>
  </si>
  <si>
    <t>IDA</t>
  </si>
  <si>
    <t>Idaho Falls, ID</t>
  </si>
  <si>
    <t>* without outlier</t>
  </si>
  <si>
    <t>ORF</t>
  </si>
  <si>
    <t>Norfolk, VA</t>
  </si>
  <si>
    <t>SIX SIGMA ANALYSIS</t>
  </si>
  <si>
    <t>lower</t>
  </si>
  <si>
    <t>upper</t>
  </si>
  <si>
    <t>set limit</t>
  </si>
  <si>
    <t>mean +/- 6 sigma</t>
  </si>
  <si>
    <t>check</t>
  </si>
  <si>
    <t>GSO</t>
  </si>
  <si>
    <t>Greensboro/High Point, NC</t>
  </si>
  <si>
    <t>are unlikely observations outside of set limits?</t>
  </si>
  <si>
    <t>TYS</t>
  </si>
  <si>
    <t>Knoxville, TN</t>
  </si>
  <si>
    <t>RSW</t>
  </si>
  <si>
    <t>Fort Myers, FL</t>
  </si>
  <si>
    <t>MLI</t>
  </si>
  <si>
    <t>Moline, IL</t>
  </si>
  <si>
    <t>CLUSTER EVALUATION</t>
  </si>
  <si>
    <t>PIA</t>
  </si>
  <si>
    <t>Peoria, IL</t>
  </si>
  <si>
    <t>mean intercluster dissimilarity</t>
  </si>
  <si>
    <t>Frontier</t>
  </si>
  <si>
    <t>CVG</t>
  </si>
  <si>
    <t>Cincinnati, OH</t>
  </si>
  <si>
    <t>mean mean intracluster dissimilarity</t>
  </si>
  <si>
    <t>dispersion ratio</t>
  </si>
  <si>
    <t>PDX</t>
  </si>
  <si>
    <t>Portland, OR</t>
  </si>
  <si>
    <t>ASSOCIATION RULE ANALYSIS</t>
  </si>
  <si>
    <t>Support Ante</t>
  </si>
  <si>
    <t>Support Conseq</t>
  </si>
  <si>
    <t>Support Ante+Conseq</t>
  </si>
  <si>
    <t>Total</t>
  </si>
  <si>
    <t>Confidence</t>
  </si>
  <si>
    <t>Random</t>
  </si>
  <si>
    <t>Lift Ratio</t>
  </si>
  <si>
    <t>Benefit</t>
  </si>
  <si>
    <t>Day 1, MechIssue --&gt; SeriousDelay</t>
  </si>
  <si>
    <t>Day 2, MechIssue --&gt; SeriousDelay</t>
  </si>
  <si>
    <t>ELP</t>
  </si>
  <si>
    <t>El Paso, TX</t>
  </si>
  <si>
    <t>Day 3, MechIssue --&gt; SeriousDelay</t>
  </si>
  <si>
    <t>Day 4, MechIssue --&gt; SeriousDelay</t>
  </si>
  <si>
    <t>Day 5, MechIssue --&gt; SeriousDelay</t>
  </si>
  <si>
    <t>Day 6, MechIssue --&gt; SeriousDelay</t>
  </si>
  <si>
    <t>OGG</t>
  </si>
  <si>
    <t>Kahului, HI</t>
  </si>
  <si>
    <t>Day 7, MechIssue --&gt; SeriousDelay</t>
  </si>
  <si>
    <t>MFE</t>
  </si>
  <si>
    <t>Mission/McAllen/Edinburg, TX</t>
  </si>
  <si>
    <t>CLASSIFIER ANALYSIS</t>
  </si>
  <si>
    <t>predict SeriousDelay based on DayOfMonth, DayOfWeek, SchedElapsedTime, MechIssue</t>
  </si>
  <si>
    <t>Method</t>
  </si>
  <si>
    <t>Partitions</t>
  </si>
  <si>
    <t>Cutoff</t>
  </si>
  <si>
    <t>Normalize</t>
  </si>
  <si>
    <t>Levels</t>
  </si>
  <si>
    <t>Validation Accuracy</t>
  </si>
  <si>
    <t>Test Accuracy</t>
  </si>
  <si>
    <t>3-Nearest Neighbor</t>
  </si>
  <si>
    <t>50/30/20</t>
  </si>
  <si>
    <t>yes</t>
  </si>
  <si>
    <t>Logistic Regression</t>
  </si>
  <si>
    <t>no</t>
  </si>
  <si>
    <t>Decision Tree</t>
  </si>
  <si>
    <t>COS</t>
  </si>
  <si>
    <t>Colorado Springs, CO</t>
  </si>
  <si>
    <t>RNO</t>
  </si>
  <si>
    <t>Reno, NV</t>
  </si>
  <si>
    <t>SAT</t>
  </si>
  <si>
    <t>San Antonio, TX</t>
  </si>
  <si>
    <t>RIC</t>
  </si>
  <si>
    <t>Richmond, VA</t>
  </si>
  <si>
    <t>DAY</t>
  </si>
  <si>
    <t>Dayton, OH</t>
  </si>
  <si>
    <t>AUS</t>
  </si>
  <si>
    <t>Austin, TX</t>
  </si>
  <si>
    <t>STL</t>
  </si>
  <si>
    <t>St. Louis, MO</t>
  </si>
  <si>
    <t>CMH</t>
  </si>
  <si>
    <t>Columbus, OH</t>
  </si>
  <si>
    <t>EGE</t>
  </si>
  <si>
    <t>Eagle, CO</t>
  </si>
  <si>
    <t>MSY</t>
  </si>
  <si>
    <t>New Orleans, LA</t>
  </si>
  <si>
    <t>SJU</t>
  </si>
  <si>
    <t>San Juan, PR</t>
  </si>
  <si>
    <t>SYR</t>
  </si>
  <si>
    <t>Syracuse, NY</t>
  </si>
  <si>
    <t>JAX</t>
  </si>
  <si>
    <t>Jacksonville, FL</t>
  </si>
  <si>
    <t>FLL</t>
  </si>
  <si>
    <t>Fort Lauderdale, FL</t>
  </si>
  <si>
    <t>OMA</t>
  </si>
  <si>
    <t>Omaha, NE</t>
  </si>
  <si>
    <t>ANC</t>
  </si>
  <si>
    <t>Anchorage, AK</t>
  </si>
  <si>
    <t>JNU</t>
  </si>
  <si>
    <t>Juneau, AK</t>
  </si>
  <si>
    <t>OAK</t>
  </si>
  <si>
    <t>Oakland, CA</t>
  </si>
  <si>
    <t>CDV</t>
  </si>
  <si>
    <t>Cordova, AK</t>
  </si>
  <si>
    <t>BET</t>
  </si>
  <si>
    <t>Bethel, AK</t>
  </si>
  <si>
    <t>GEG</t>
  </si>
  <si>
    <t>Spokane, WA</t>
  </si>
  <si>
    <t>SIT</t>
  </si>
  <si>
    <t>Sitka, AK</t>
  </si>
  <si>
    <t>ROC</t>
  </si>
  <si>
    <t>Rochester, NY</t>
  </si>
  <si>
    <t>BUR</t>
  </si>
  <si>
    <t>Burbank, CA</t>
  </si>
  <si>
    <t>LGB</t>
  </si>
  <si>
    <t>Long Beach, CA</t>
  </si>
  <si>
    <t>CHS</t>
  </si>
  <si>
    <t>Charleston, SC</t>
  </si>
  <si>
    <t>IAD</t>
  </si>
  <si>
    <t>PBI</t>
  </si>
  <si>
    <t>West Palm Beach/Palm Beach, FL</t>
  </si>
  <si>
    <t>HPN</t>
  </si>
  <si>
    <t>White Plains, NY</t>
  </si>
  <si>
    <t>ACK</t>
  </si>
  <si>
    <t>Nantucket, MA</t>
  </si>
  <si>
    <t>PWM</t>
  </si>
  <si>
    <t>Portland, ME</t>
  </si>
  <si>
    <t>BQN</t>
  </si>
  <si>
    <t>Aguadilla, PR</t>
  </si>
  <si>
    <t>BTV</t>
  </si>
  <si>
    <t>Burlington, VT</t>
  </si>
  <si>
    <t>BTR</t>
  </si>
  <si>
    <t>Baton Rouge, LA</t>
  </si>
  <si>
    <t>PNS</t>
  </si>
  <si>
    <t>Pensacola, FL</t>
  </si>
  <si>
    <t>MEM</t>
  </si>
  <si>
    <t>Memphis, TN</t>
  </si>
  <si>
    <t>CLE</t>
  </si>
  <si>
    <t>Cleveland, OH</t>
  </si>
  <si>
    <t>SUN</t>
  </si>
  <si>
    <t>Sun Valley/Hailey/Ketchum, ID</t>
  </si>
  <si>
    <t>Virgin</t>
  </si>
  <si>
    <t>DAL</t>
  </si>
  <si>
    <t>Dallas, TX</t>
  </si>
  <si>
    <t>CAK</t>
  </si>
  <si>
    <t>Akron, OH</t>
  </si>
  <si>
    <t>ISP</t>
  </si>
  <si>
    <t>Islip, NY</t>
  </si>
  <si>
    <t>BHM</t>
  </si>
  <si>
    <t>Birmingham, AL</t>
  </si>
  <si>
    <t>LIT</t>
  </si>
  <si>
    <t>Little Rock, AR</t>
  </si>
  <si>
    <t>ABQ</t>
  </si>
  <si>
    <t>Albuquerque, NM</t>
  </si>
  <si>
    <t>ALB</t>
  </si>
  <si>
    <t>Albany, NY</t>
  </si>
  <si>
    <t>HRL</t>
  </si>
  <si>
    <t>Harlingen/San Benito, TX</t>
  </si>
  <si>
    <t>MHT</t>
  </si>
  <si>
    <t>Manchester, NH</t>
  </si>
  <si>
    <t>SDF</t>
  </si>
  <si>
    <t>Louisville, KY</t>
  </si>
  <si>
    <t>MAF</t>
  </si>
  <si>
    <t>Midland/Odessa, TX</t>
  </si>
  <si>
    <t>GSP</t>
  </si>
  <si>
    <t>Greer, SC</t>
  </si>
  <si>
    <t>AMA</t>
  </si>
  <si>
    <t>Amarillo, TX</t>
  </si>
  <si>
    <t>TUL</t>
  </si>
  <si>
    <t>Tulsa, OK</t>
  </si>
  <si>
    <t>KOA</t>
  </si>
  <si>
    <t>Kona, HI</t>
  </si>
  <si>
    <t>ITO</t>
  </si>
  <si>
    <t>Hilo, HI</t>
  </si>
  <si>
    <t>MOB</t>
  </si>
  <si>
    <t>Mobile, AL</t>
  </si>
  <si>
    <t>TVC</t>
  </si>
  <si>
    <t>Traverse City, MI</t>
  </si>
  <si>
    <t>CHO</t>
  </si>
  <si>
    <t>Charlottesville, VA</t>
  </si>
  <si>
    <t>FNT</t>
  </si>
  <si>
    <t>Flint, MI</t>
  </si>
  <si>
    <t>COU</t>
  </si>
  <si>
    <t>Columbia, MO</t>
  </si>
  <si>
    <t>SGF</t>
  </si>
  <si>
    <t>Springfield, MO</t>
  </si>
  <si>
    <t>FAR</t>
  </si>
  <si>
    <t>Fargo, ND</t>
  </si>
  <si>
    <t>GCK</t>
  </si>
  <si>
    <t>Garden City, KS</t>
  </si>
  <si>
    <t>CID</t>
  </si>
  <si>
    <t>Cedar Rapids/Iowa City, IA</t>
  </si>
  <si>
    <t>OKC</t>
  </si>
  <si>
    <t>Oklahoma City, OK</t>
  </si>
  <si>
    <t>DBQ</t>
  </si>
  <si>
    <t>Dubuque, IA</t>
  </si>
  <si>
    <t>MTJ</t>
  </si>
  <si>
    <t>Montrose/Delta, CO</t>
  </si>
  <si>
    <t>LEX</t>
  </si>
  <si>
    <t>Lexington, KY</t>
  </si>
  <si>
    <t>GGG</t>
  </si>
  <si>
    <t>Longview, TX</t>
  </si>
  <si>
    <t>ROW</t>
  </si>
  <si>
    <t>Roswell, NM</t>
  </si>
  <si>
    <t>FWA</t>
  </si>
  <si>
    <t>Fort Wayne, IN</t>
  </si>
  <si>
    <t>XNA</t>
  </si>
  <si>
    <t>Fayetteville, AR</t>
  </si>
  <si>
    <t>LFT</t>
  </si>
  <si>
    <t>Lafayette, LA</t>
  </si>
  <si>
    <t>ACY</t>
  </si>
  <si>
    <t>Atlantic City, NJ</t>
  </si>
  <si>
    <t>EVV</t>
  </si>
  <si>
    <t>Evansville, IN</t>
  </si>
  <si>
    <t>MYR</t>
  </si>
  <si>
    <t>Myrtle Beach, SC</t>
  </si>
  <si>
    <t>IAG</t>
  </si>
  <si>
    <t>Niagara Falls, NY</t>
  </si>
  <si>
    <t>TOL</t>
  </si>
  <si>
    <t>Toledo, OH</t>
  </si>
  <si>
    <t>SJT</t>
  </si>
  <si>
    <t>San Angelo, TX</t>
  </si>
  <si>
    <t>FLG</t>
  </si>
  <si>
    <t>Flagstaff, AZ</t>
  </si>
  <si>
    <t>BOI</t>
  </si>
  <si>
    <t>Boise, ID</t>
  </si>
  <si>
    <t>PSP</t>
  </si>
  <si>
    <t>Palm Springs, CA</t>
  </si>
  <si>
    <t>EAU</t>
  </si>
  <si>
    <t>Eau Claire, WI</t>
  </si>
  <si>
    <t>ASE</t>
  </si>
  <si>
    <t>Aspen, CO</t>
  </si>
  <si>
    <t>ICT</t>
  </si>
  <si>
    <t>Wichita, KS</t>
  </si>
  <si>
    <t>DSM</t>
  </si>
  <si>
    <t>Des Moines, IA</t>
  </si>
  <si>
    <t>RDD</t>
  </si>
  <si>
    <t>Redding, CA</t>
  </si>
  <si>
    <t>HLN</t>
  </si>
  <si>
    <t>Helena, MT</t>
  </si>
  <si>
    <t>SBP</t>
  </si>
  <si>
    <t>San Luis Obispo, CA</t>
  </si>
  <si>
    <t>PSC</t>
  </si>
  <si>
    <t>Pasco/Kennewick/Richland, WA</t>
  </si>
  <si>
    <t>FAT</t>
  </si>
  <si>
    <t>Fresno, CA</t>
  </si>
  <si>
    <t>EUG</t>
  </si>
  <si>
    <t>Eugene, OR</t>
  </si>
  <si>
    <t>ISN</t>
  </si>
  <si>
    <t>Williston, ND</t>
  </si>
  <si>
    <t>GFK</t>
  </si>
  <si>
    <t>Grand Forks, ND</t>
  </si>
  <si>
    <t>VPS</t>
  </si>
  <si>
    <t>Valparaiso, FL</t>
  </si>
  <si>
    <t>BFL</t>
  </si>
  <si>
    <t>Bakersfield, CA</t>
  </si>
  <si>
    <t>MOT</t>
  </si>
  <si>
    <t>Minot, ND</t>
  </si>
  <si>
    <t>JAC</t>
  </si>
  <si>
    <t>Jackson, WY</t>
  </si>
  <si>
    <t>ATW</t>
  </si>
  <si>
    <t>Appleton, WI</t>
  </si>
  <si>
    <t>YUM</t>
  </si>
  <si>
    <t>Yuma, AZ</t>
  </si>
  <si>
    <t>SBA</t>
  </si>
  <si>
    <t>Santa Barbara, CA</t>
  </si>
  <si>
    <t>GCC</t>
  </si>
  <si>
    <t>Gillette, WY</t>
  </si>
  <si>
    <t>EKO</t>
  </si>
  <si>
    <t>Elko, NV</t>
  </si>
  <si>
    <t>LSE</t>
  </si>
  <si>
    <t>La Crosse, WI</t>
  </si>
  <si>
    <t>LNK</t>
  </si>
  <si>
    <t>Lincoln, NE</t>
  </si>
  <si>
    <t>SMX</t>
  </si>
  <si>
    <t>Santa Maria, CA</t>
  </si>
  <si>
    <t>LBB</t>
  </si>
  <si>
    <t>Lubbock, TX</t>
  </si>
  <si>
    <t>BRD</t>
  </si>
  <si>
    <t>Brainerd, MN</t>
  </si>
  <si>
    <t>LCH</t>
  </si>
  <si>
    <t>Lake Charles, LA</t>
  </si>
  <si>
    <t>RST</t>
  </si>
  <si>
    <t>Rochester, MN</t>
  </si>
  <si>
    <t>HIB</t>
  </si>
  <si>
    <t>Hibbing, MN</t>
  </si>
  <si>
    <t>BZN</t>
  </si>
  <si>
    <t>Bozeman, MT</t>
  </si>
  <si>
    <t>ECP</t>
  </si>
  <si>
    <t>Panama City, FL</t>
  </si>
  <si>
    <t>SRQ</t>
  </si>
  <si>
    <t>Sarasota/Bradenton, FL</t>
  </si>
  <si>
    <t>HSV</t>
  </si>
  <si>
    <t>Huntsville, AL</t>
  </si>
  <si>
    <t>DAB</t>
  </si>
  <si>
    <t>Daytona Beach, FL</t>
  </si>
  <si>
    <t>TYR</t>
  </si>
  <si>
    <t>Tyler, TX</t>
  </si>
  <si>
    <t>SHV</t>
  </si>
  <si>
    <t>Shreveport, LA</t>
  </si>
  <si>
    <t>GRK</t>
  </si>
  <si>
    <t>Killeen, TX</t>
  </si>
  <si>
    <t>CAE</t>
  </si>
  <si>
    <t>Columbia, SC</t>
  </si>
  <si>
    <t>BRO</t>
  </si>
  <si>
    <t>Brownsville, TX</t>
  </si>
  <si>
    <t>MLU</t>
  </si>
  <si>
    <t>Monroe, LA</t>
  </si>
  <si>
    <t>GRB</t>
  </si>
  <si>
    <t>Green Bay, WI</t>
  </si>
  <si>
    <t>LRD</t>
  </si>
  <si>
    <t>Laredo, TX</t>
  </si>
  <si>
    <t>GPT</t>
  </si>
  <si>
    <t>Gulfport/Biloxi, MS</t>
  </si>
  <si>
    <t>JAN</t>
  </si>
  <si>
    <t>Jackson/Vicksburg, MS</t>
  </si>
  <si>
    <t>CRW</t>
  </si>
  <si>
    <t>Charleston/Dunbar, WV</t>
  </si>
  <si>
    <t>GNV</t>
  </si>
  <si>
    <t>Gainesville, FL</t>
  </si>
  <si>
    <t>VLD</t>
  </si>
  <si>
    <t>Valdosta, GA</t>
  </si>
  <si>
    <t>AEX</t>
  </si>
  <si>
    <t>Alexandria, LA</t>
  </si>
  <si>
    <t>CHA</t>
  </si>
  <si>
    <t>Chattanooga, TN</t>
  </si>
  <si>
    <t>TRI</t>
  </si>
  <si>
    <t>Bristol/Johnson City/Kingsport, TN</t>
  </si>
  <si>
    <t>ELM</t>
  </si>
  <si>
    <t>Elmira/Corning, NY</t>
  </si>
  <si>
    <t>FSD</t>
  </si>
  <si>
    <t>Sioux Falls, SD</t>
  </si>
  <si>
    <t>MDT</t>
  </si>
  <si>
    <t>Harrisburg, PA</t>
  </si>
  <si>
    <t>TTN</t>
  </si>
  <si>
    <t>Trenton, NJ</t>
  </si>
  <si>
    <t>Data Mining: Classification Tree</t>
  </si>
  <si>
    <t>Date: 09-Jun-2022 17:21:30</t>
  </si>
  <si>
    <t>{"comment":"this RASON template was auto-generated by Analytic Solver Data Mining","datasources":{},"datasets":{},"estimator":{"treeClassificationEstimator":{"type":"classification","algorithm":"decisionTree","parameters":{"categoricalFeaturesNames":[],"maxNumLevels":7,"priorProbMethod":"EMPIRICAL"}}},"actions":{}}</t>
  </si>
  <si>
    <t>Output Navigator</t>
  </si>
  <si>
    <t>Elapsed Times in Milliseconds</t>
  </si>
  <si>
    <t>Inputs</t>
  </si>
  <si>
    <t>PMML Model</t>
  </si>
  <si>
    <t>Validation: Classification Summary</t>
  </si>
  <si>
    <t>Data Reading Time</t>
  </si>
  <si>
    <t>Algorithm Time</t>
  </si>
  <si>
    <t>Report Time</t>
  </si>
  <si>
    <t>Data</t>
  </si>
  <si>
    <t>Workbook</t>
  </si>
  <si>
    <t>Lab C-08.1 Airport Data (classifier) IN CLASS - Copy.xlsx</t>
  </si>
  <si>
    <t>Worksheet</t>
  </si>
  <si>
    <t>Sheet1 (3)</t>
  </si>
  <si>
    <t>Partitioning Method</t>
  </si>
  <si>
    <t>Random Partition</t>
  </si>
  <si>
    <t>Seed Value</t>
  </si>
  <si>
    <t># Records in the training data</t>
  </si>
  <si>
    <t># Records in the validation data</t>
  </si>
  <si>
    <t># Records in the test data</t>
  </si>
  <si>
    <t>Variables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</si>
  <si>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</si>
  <si>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</si>
  <si>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</si>
  <si>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</si>
  <si>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</si>
  <si>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</si>
  <si>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Decision Tree: Fitting Parameters</t>
  </si>
  <si>
    <t>Limit max # levels</t>
  </si>
  <si>
    <t>Decision Tree Classification: Fitting Parameters</t>
  </si>
  <si>
    <t>Prior Probability Calculation</t>
  </si>
  <si>
    <t>EMPIRICAL</t>
  </si>
  <si>
    <t>Decision Tree: Model Parameters</t>
  </si>
  <si>
    <t>Prune?</t>
  </si>
  <si>
    <t>Scoring tree type</t>
  </si>
  <si>
    <t>Fully grown</t>
  </si>
  <si>
    <t>Decision Tree Classification: Model Parameters</t>
  </si>
  <si>
    <t># Classes</t>
  </si>
  <si>
    <t>Success Class</t>
  </si>
  <si>
    <t>Success Probability</t>
  </si>
  <si>
    <t>Decision Tree: Reporting Parameters</t>
  </si>
  <si>
    <t>Trees to draw</t>
  </si>
  <si>
    <t>NONE</t>
  </si>
  <si>
    <t># Max levels to display</t>
  </si>
  <si>
    <t>Show feature importance?</t>
  </si>
  <si>
    <t>Output Options</t>
  </si>
  <si>
    <t>Summary report of scoring on validation data</t>
  </si>
  <si>
    <t>Training Log (Growing the full tree using training data)</t>
  </si>
  <si>
    <t># Decision Nodes</t>
  </si>
  <si>
    <t>Error Rate</t>
  </si>
  <si>
    <t>N/A</t>
  </si>
  <si>
    <t>F1 score</t>
  </si>
  <si>
    <t>Precision</t>
  </si>
  <si>
    <t>Sensitivity (Recall)</t>
  </si>
  <si>
    <t>Specificity</t>
  </si>
  <si>
    <t>Accuracy (%correct)</t>
  </si>
  <si>
    <t>Accuracy (#correct)</t>
  </si>
  <si>
    <t>Value</t>
  </si>
  <si>
    <t>Metric</t>
  </si>
  <si>
    <t>Metrics</t>
  </si>
  <si>
    <t>Overall</t>
  </si>
  <si>
    <t>% Error</t>
  </si>
  <si>
    <t># Errors</t>
  </si>
  <si>
    <t># Cases</t>
  </si>
  <si>
    <t>Class</t>
  </si>
  <si>
    <t>Error Report</t>
  </si>
  <si>
    <t>1</t>
  </si>
  <si>
    <t>0</t>
  </si>
  <si>
    <t>Actual\Predicted</t>
  </si>
  <si>
    <t>Confusion Matrix</t>
  </si>
  <si>
    <t>Data Mining: Classification Tree - Prediction of Validation Data</t>
  </si>
  <si>
    <t>Data Mining: Logistic Regression</t>
  </si>
  <si>
    <t>Date: 09-Jun-2022 17:20:35</t>
  </si>
  <si>
    <t>{"comment":"this RASON template was auto-generated by Analytic Solver Data Mining","datasources":{},"datasets":{},"estimator":{"logisticRegressionEstimator":{"type":"classification","algorithm":"logisticRegression","parameters":{"categoricalFeaturesNames":[],"fitIntercept":true,"maxIterations":50,"priorProbMethod":"EMPIRICAL","successClass":"1"}}},"actions":{}}</t>
  </si>
  <si>
    <t>Regression Summary</t>
  </si>
  <si>
    <t>Predictor Screening</t>
  </si>
  <si>
    <t>Coefficients</t>
  </si>
  <si>
    <t>Regression Model: Fitting Parameters</t>
  </si>
  <si>
    <t>Fit Intercept</t>
  </si>
  <si>
    <t>Logistic Regression: Fitting Parameters</t>
  </si>
  <si>
    <t>Maximum Number of Iterations</t>
  </si>
  <si>
    <t>Logistic Regression: Model Parameters</t>
  </si>
  <si>
    <t>Regression Model: Reporting Parameters</t>
  </si>
  <si>
    <t>Variance-Covariance Matrix</t>
  </si>
  <si>
    <t>Multicollinearity Diagnostic</t>
  </si>
  <si>
    <t>Analysis of Coefficients</t>
  </si>
  <si>
    <t># Iterations Used</t>
  </si>
  <si>
    <t>Residual DF</t>
  </si>
  <si>
    <t>Residual Deviance</t>
  </si>
  <si>
    <t>Multiple R2</t>
  </si>
  <si>
    <t>Predictor</t>
  </si>
  <si>
    <t>Criteria</t>
  </si>
  <si>
    <t>Included</t>
  </si>
  <si>
    <t>Intercept</t>
  </si>
  <si>
    <t>Tolerance for entering the model</t>
  </si>
  <si>
    <t>Estimate</t>
  </si>
  <si>
    <t>Data Mining: Logistic Regression - Prediction of Validation Data</t>
  </si>
  <si>
    <t>Data Mining: K Nearest Neighbors Classification</t>
  </si>
  <si>
    <t>Date: 09-Jun-2022 17:19:45</t>
  </si>
  <si>
    <t>{"comment":"this RASON template was auto-generated by Analytic Solver Data Mining","datasources":{},"datasets":{},"estimator":{"knnClassificationEstimator":{"type":"classification","algorithm":"nearestNeighbors","parameters":{"priorProbMethod":"EMPIRICAL"}}},"actions":{}}</t>
  </si>
  <si>
    <t>Technique</t>
  </si>
  <si>
    <t>STANDARDIZATION</t>
  </si>
  <si>
    <t>Nearest Neighbors: Fitting Parameters</t>
  </si>
  <si>
    <t># Nearest neighbors (K)</t>
  </si>
  <si>
    <t>Nearest Neighbors Classification: Fitting Parameters</t>
  </si>
  <si>
    <t>Nearest Neighbors Classification: Model Parameters</t>
  </si>
  <si>
    <t>Nearest Neighbors: Reporting Parameters</t>
  </si>
  <si>
    <t>Search for best K?</t>
  </si>
  <si>
    <t>Data Mining: K Nearest Neighbors Classification - Prediction of Validation Data</t>
  </si>
  <si>
    <t># Records</t>
  </si>
  <si>
    <t>$A$1:$P$1051</t>
  </si>
  <si>
    <t>Data Range</t>
  </si>
  <si>
    <t>New: Classification Details</t>
  </si>
  <si>
    <t>Date: 09-Jun-2022 17:35:23</t>
  </si>
  <si>
    <t>Data Mining: Logistic Regression - Prediction of New Data</t>
  </si>
  <si>
    <t>Record ID</t>
  </si>
  <si>
    <t>Prediction: SeriousDelay</t>
  </si>
  <si>
    <t>PostProb: 1</t>
  </si>
  <si>
    <t>PostProb: 0</t>
  </si>
  <si>
    <t>Record 1</t>
  </si>
  <si>
    <t>Record 2</t>
  </si>
  <si>
    <t>Data Mining: Logistic Regression - Stored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</si>
  <si>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</si>
  <si>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</si>
  <si>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2020 Frontline Systems Inc." description="RegressionModel"&gt;</t>
  </si>
  <si>
    <t>&lt;Application name="XLMinerSDK" version="20.5.2.0"/&gt;</t>
  </si>
  <si>
    <t>&lt;Timestamp&gt;2022-6-9 17:35:23&lt;/Timestamp&gt;</t>
  </si>
  <si>
    <t>&lt;ModelName/&gt;</t>
  </si>
  <si>
    <t>&lt;/Header&gt;</t>
  </si>
  <si>
    <t>&lt;DataDictionary numberOfFields="5"&gt;</t>
  </si>
  <si>
    <t>&lt;DataField optype="continuous" dataType="double" name="DayOfMonth"/&gt;</t>
  </si>
  <si>
    <t>&lt;DataField optype="continuous" dataType="double" name="DayOfWeek"/&gt;</t>
  </si>
  <si>
    <t>&lt;DataField optype="continuous" dataType="double" name="SchdElapsedTime"/&gt;</t>
  </si>
  <si>
    <t>&lt;DataField optype="continuous" dataType="double" name="MechIssue"/&gt;</t>
  </si>
  <si>
    <t>&lt;DataField optype="categorical" dataType="string" name="SeriousDelay"&gt;</t>
  </si>
  <si>
    <t>&lt;Value value="0"/&gt;</t>
  </si>
  <si>
    <t>&lt;Value value="1"/&gt;</t>
  </si>
  <si>
    <t>&lt;/DataField&gt;</t>
  </si>
  <si>
    <t>&lt;/DataDictionary&gt;</t>
  </si>
  <si>
    <t>&lt;RegressionModel modelName="RegressionModel" functionName="classification" algorithmName="LogisticRegression"&gt;</t>
  </si>
  <si>
    <t>&lt;MiningSchema&gt;</t>
  </si>
  <si>
    <t>&lt;MiningField name="SeriousDelay" usageType="predicted"/&gt;</t>
  </si>
  <si>
    <t>&lt;MiningField name="DayOfMonth" usageType="active"/&gt;</t>
  </si>
  <si>
    <t>&lt;MiningField name="DayOfWeek" usageType="active"/&gt;</t>
  </si>
  <si>
    <t>&lt;MiningField name="SchdElapsedTime" usageType="active"/&gt;</t>
  </si>
  <si>
    <t>&lt;MiningField name="MechIssue" usageType="active"/&gt;</t>
  </si>
  <si>
    <t>&lt;/MiningSchema&gt;</t>
  </si>
  <si>
    <t>&lt;Output&gt;</t>
  </si>
  <si>
    <t>&lt;OutputField optype="categorical" dataType="string" name="Predicted_SeriousDelay" feature="predictedValue"/&gt;</t>
  </si>
  <si>
    <t>&lt;/Output&gt;</t>
  </si>
  <si>
    <t>&lt;Targets&gt;</t>
  </si>
  <si>
    <t>&lt;Target field="SeriousDelay" optype="categorical" successClass="1"&gt;</t>
  </si>
  <si>
    <t>&lt;TargetValue value="1" priorProbability="0.073333333333333334"/&gt;</t>
  </si>
  <si>
    <t>&lt;TargetValue value="0" priorProbability="0.92666666666666664"/&gt;</t>
  </si>
  <si>
    <t>&lt;/Target&gt;</t>
  </si>
  <si>
    <t>&lt;/Targets&gt;</t>
  </si>
  <si>
    <t>&lt;LocalTransformations/&gt;</t>
  </si>
  <si>
    <t>&lt;RegressionTable intercept="-2.0547249389051321"&gt;</t>
  </si>
  <si>
    <t>&lt;NumericPredictor name="DayOfMonth" exponent="1" coefficient="-0.028979302481133101"/&gt;</t>
  </si>
  <si>
    <t>&lt;NumericPredictor name="DayOfWeek" exponent="1" coefficient="0.067708507764035586"/&gt;</t>
  </si>
  <si>
    <t>&lt;NumericPredictor name="SchdElapsedTime" exponent="1" coefficient="-0.0014181297440088662"/&gt;</t>
  </si>
  <si>
    <t>&lt;NumericPredictor name="MechIssue" exponent="1" coefficient="-0.35138896922571855"/&gt;</t>
  </si>
  <si>
    <t>&lt;/RegressionTable&gt;</t>
  </si>
  <si>
    <t>&lt;/RegressionModel&gt;</t>
  </si>
  <si>
    <t>&lt;/PMML&gt;</t>
  </si>
  <si>
    <t>Date: 09-Jun-2022 17:23:54</t>
  </si>
  <si>
    <t>Testing: Classification Summary</t>
  </si>
  <si>
    <t>Summary report of scoring on test data</t>
  </si>
  <si>
    <t>Data Mining: Logistic Regression - Prediction of Testing Data</t>
  </si>
  <si>
    <t>&lt;Timestamp&gt;2022-6-9 17:23:54&lt;/Timestamp&gt;</t>
  </si>
  <si>
    <t>&lt;TargetValue value="1" priorProbability="0.080000000000000002"/&gt;</t>
  </si>
  <si>
    <t>&lt;TargetValue value="0" priorProbability="0.92000000000000004"/&gt;</t>
  </si>
  <si>
    <t>&lt;RegressionTable intercept="-1.8181976540387592"&gt;</t>
  </si>
  <si>
    <t>&lt;NumericPredictor name="DayOfMonth" exponent="1" coefficient="-0.037506927349870108"/&gt;</t>
  </si>
  <si>
    <t>&lt;NumericPredictor name="DayOfWeek" exponent="1" coefficient="0.058408257581045502"/&gt;</t>
  </si>
  <si>
    <t>&lt;NumericPredictor name="SchdElapsedTime" exponent="1" coefficient="-0.001699680885029291"/&gt;</t>
  </si>
  <si>
    <t>&lt;NumericPredictor name="MechIssue" exponent="1" coefficient="-0.18844028647765182"/&gt;</t>
  </si>
  <si>
    <t>Data Mining: Classification Tree - Stored Model</t>
  </si>
  <si>
    <t>&lt;Header copyright="Copyright (c) 2020 Frontline Systems Inc." description="TreeModel"&gt;</t>
  </si>
  <si>
    <t>&lt;Timestamp&gt;2022-6-9 17:21:30&lt;/Timestamp&gt;</t>
  </si>
  <si>
    <t>&lt;TreeModel modelName="TreeModel" functionName="classification" algorithmName="DecisionTree" splitCharacteristic="binarySplit" missingValueStrategy="defaultChild" noTrueChildStrategy="returnLastPrediction"&gt;</t>
  </si>
  <si>
    <t>&lt;Target field="SeriousDelay" optype="categorical"&gt;</t>
  </si>
  <si>
    <t>&lt;Node id="0" score="0" recordCount="525" defaultChild="2"&gt;</t>
  </si>
  <si>
    <t>&lt;True/&gt;</t>
  </si>
  <si>
    <t>&lt;ScoreDistribution value="0" recordCount="483"/&gt;</t>
  </si>
  <si>
    <t>&lt;ScoreDistribution value="1" recordCount="42"/&gt;</t>
  </si>
  <si>
    <t>&lt;Node id="1" score="0" recordCount="32" defaultChild="4"&gt;</t>
  </si>
  <si>
    <t>&lt;SimplePredicate field="DayOfMonth" operator="lessThan" value="2.5"/&gt;</t>
  </si>
  <si>
    <t>&lt;ScoreDistribution value="0" recordCount="24"/&gt;</t>
  </si>
  <si>
    <t>&lt;ScoreDistribution value="1" recordCount="8"/&gt;</t>
  </si>
  <si>
    <t>&lt;Node id="3" score="1" recordCount="1"&gt;</t>
  </si>
  <si>
    <t>&lt;SimplePredicate field="SchdElapsedTime" operator="lessThan" value="72.5"/&gt;</t>
  </si>
  <si>
    <t>&lt;ScoreDistribution value="0" recordCount="0"/&gt;</t>
  </si>
  <si>
    <t>&lt;ScoreDistribution value="1" recordCount="1"/&gt;</t>
  </si>
  <si>
    <t>&lt;/Node&gt;</t>
  </si>
  <si>
    <t>&lt;Node id="4" score="0" recordCount="31" defaultChild="8"&gt;</t>
  </si>
  <si>
    <t>&lt;SimplePredicate field="SchdElapsedTime" operator="greaterOrEqual" value="72.5"/&gt;</t>
  </si>
  <si>
    <t>&lt;ScoreDistribution value="1" recordCount="7"/&gt;</t>
  </si>
  <si>
    <t>&lt;Node id="7" score="0" recordCount="30" defaultChild="14"&gt;</t>
  </si>
  <si>
    <t>&lt;SimplePredicate field="SchdElapsedTime" operator="lessThan" value="282.5"/&gt;</t>
  </si>
  <si>
    <t>&lt;ScoreDistribution value="1" recordCount="6"/&gt;</t>
  </si>
  <si>
    <t>&lt;Node id="13" score="0" recordCount="17" defaultChild="24"&gt;</t>
  </si>
  <si>
    <t>&lt;SimplePredicate field="DayOfMonth" operator="lessThan" value="1.5"/&gt;</t>
  </si>
  <si>
    <t>&lt;ScoreDistribution value="0" recordCount="12"/&gt;</t>
  </si>
  <si>
    <t>&lt;ScoreDistribution value="1" recordCount="5"/&gt;</t>
  </si>
  <si>
    <t>&lt;Node id="23" score="0" recordCount="14" defaultChild="34"&gt;</t>
  </si>
  <si>
    <t>&lt;SimplePredicate field="SchdElapsedTime" operator="lessThan" value="175"/&gt;</t>
  </si>
  <si>
    <t>&lt;ScoreDistribution value="0" recordCount="9"/&gt;</t>
  </si>
  <si>
    <t>&lt;Node id="33" score="0" recordCount="9" defaultChild="44"&gt;</t>
  </si>
  <si>
    <t>&lt;SimplePredicate field="SchdElapsedTime" operator="lessThan" value="138"/&gt;</t>
  </si>
  <si>
    <t>&lt;ScoreDistribution value="0" recordCount="7"/&gt;</t>
  </si>
  <si>
    <t>&lt;ScoreDistribution value="1" recordCount="2"/&gt;</t>
  </si>
  <si>
    <t>&lt;Node id="43" score="0" recordCount="6"&gt;</t>
  </si>
  <si>
    <t>&lt;SimplePredicate field="SchdElapsedTime" operator="lessThan" value="122.5"/&gt;</t>
  </si>
  <si>
    <t>&lt;ScoreDistribution value="0" recordCount="4"/&gt;</t>
  </si>
  <si>
    <t>&lt;Node id="44" score="0" recordCount="3"&gt;</t>
  </si>
  <si>
    <t>&lt;SimplePredicate field="SchdElapsedTime" operator="greaterOrEqual" value="122.5"/&gt;</t>
  </si>
  <si>
    <t>&lt;ScoreDistribution value="0" recordCount="3"/&gt;</t>
  </si>
  <si>
    <t>&lt;ScoreDistribution value="1" recordCount="0"/&gt;</t>
  </si>
  <si>
    <t>&lt;Node id="34" score="1" recordCount="5" defaultChild="46"&gt;</t>
  </si>
  <si>
    <t>&lt;SimplePredicate field="SchdElapsedTime" operator="greaterOrEqual" value="138"/&gt;</t>
  </si>
  <si>
    <t>&lt;ScoreDistribution value="0" recordCount="2"/&gt;</t>
  </si>
  <si>
    <t>&lt;ScoreDistribution value="1" recordCount="3"/&gt;</t>
  </si>
  <si>
    <t>&lt;Node id="45" score="1" recordCount="2"&gt;</t>
  </si>
  <si>
    <t>&lt;SimplePredicate field="SchdElapsedTime" operator="lessThan" value="152.5"/&gt;</t>
  </si>
  <si>
    <t>&lt;Node id="46" score="0" recordCount="3"&gt;</t>
  </si>
  <si>
    <t>&lt;SimplePredicate field="SchdElapsedTime" operator="greaterOrEqual" value="152.5"/&gt;</t>
  </si>
  <si>
    <t>&lt;Node id="24" score="0" recordCount="3"&gt;</t>
  </si>
  <si>
    <t>&lt;SimplePredicate field="SchdElapsedTime" operator="greaterOrEqual" value="175"/&gt;</t>
  </si>
  <si>
    <t>&lt;Node id="14" score="0" recordCount="13" defaultChild="26"&gt;</t>
  </si>
  <si>
    <t>&lt;SimplePredicate field="DayOfMonth" operator="greaterOrEqual" value="1.5"/&gt;</t>
  </si>
  <si>
    <t>&lt;Node id="25" score="1" recordCount="2"&gt;</t>
  </si>
  <si>
    <t>&lt;SimplePredicate field="SchdElapsedTime" operator="lessThan" value="80"/&gt;</t>
  </si>
  <si>
    <t>&lt;ScoreDistribution value="0" recordCount="1"/&gt;</t>
  </si>
  <si>
    <t>&lt;Node id="26" score="0" recordCount="11"&gt;</t>
  </si>
  <si>
    <t>&lt;SimplePredicate field="SchdElapsedTime" operator="greaterOrEqual" value="80"/&gt;</t>
  </si>
  <si>
    <t>&lt;ScoreDistribution value="0" recordCount="11"/&gt;</t>
  </si>
  <si>
    <t>&lt;Node id="8" score="1" recordCount="1"&gt;</t>
  </si>
  <si>
    <t>&lt;SimplePredicate field="SchdElapsedTime" operator="greaterOrEqual" value="282.5"/&gt;</t>
  </si>
  <si>
    <t>&lt;Node id="2" score="0" recordCount="493" defaultChild="6"&gt;</t>
  </si>
  <si>
    <t>&lt;SimplePredicate field="DayOfMonth" operator="greaterOrEqual" value="2.5"/&gt;</t>
  </si>
  <si>
    <t>&lt;ScoreDistribution value="0" recordCount="459"/&gt;</t>
  </si>
  <si>
    <t>&lt;ScoreDistribution value="1" recordCount="34"/&gt;</t>
  </si>
  <si>
    <t>&lt;Node id="5" score="0" recordCount="382" defaultChild="10"&gt;</t>
  </si>
  <si>
    <t>&lt;SimplePredicate field="DayOfMonth" operator="lessThan" value="25.5"/&gt;</t>
  </si>
  <si>
    <t>&lt;ScoreDistribution value="0" recordCount="352"/&gt;</t>
  </si>
  <si>
    <t>&lt;ScoreDistribution value="1" recordCount="30"/&gt;</t>
  </si>
  <si>
    <t>&lt;Node id="9" score="0" recordCount="3" defaultChild="16"&gt;</t>
  </si>
  <si>
    <t>&lt;SimplePredicate field="SchdElapsedTime" operator="lessThan" value="39"/&gt;</t>
  </si>
  <si>
    <t>&lt;Node id="15" score="0" recordCount="2"&gt;</t>
  </si>
  <si>
    <t>&lt;SimplePredicate field="DayOfMonth" operator="lessThan" value="13.5"/&gt;</t>
  </si>
  <si>
    <t>&lt;Node id="16" score="1" recordCount="1"&gt;</t>
  </si>
  <si>
    <t>&lt;SimplePredicate field="DayOfMonth" operator="greaterOrEqual" value="13.5"/&gt;</t>
  </si>
  <si>
    <t>&lt;Node id="10" score="0" recordCount="379" defaultChild="18"&gt;</t>
  </si>
  <si>
    <t>&lt;SimplePredicate field="SchdElapsedTime" operator="greaterOrEqual" value="39"/&gt;</t>
  </si>
  <si>
    <t>&lt;ScoreDistribution value="0" recordCount="350"/&gt;</t>
  </si>
  <si>
    <t>&lt;ScoreDistribution value="1" recordCount="29"/&gt;</t>
  </si>
  <si>
    <t>&lt;Node id="17" score="0" recordCount="23"&gt;</t>
  </si>
  <si>
    <t>&lt;SimplePredicate field="SchdElapsedTime" operator="lessThan" value="64.5"/&gt;</t>
  </si>
  <si>
    <t>&lt;ScoreDistribution value="0" recordCount="23"/&gt;</t>
  </si>
  <si>
    <t>&lt;Node id="18" score="0" recordCount="356" defaultChild="28"&gt;</t>
  </si>
  <si>
    <t>&lt;SimplePredicate field="SchdElapsedTime" operator="greaterOrEqual" value="64.5"/&gt;</t>
  </si>
  <si>
    <t>&lt;ScoreDistribution value="0" recordCount="327"/&gt;</t>
  </si>
  <si>
    <t>&lt;Node id="27" score="0" recordCount="8" defaultChild="36"&gt;</t>
  </si>
  <si>
    <t>&lt;SimplePredicate field="SchdElapsedTime" operator="lessThan" value="65.5"/&gt;</t>
  </si>
  <si>
    <t>&lt;ScoreDistribution value="0" recordCount="6"/&gt;</t>
  </si>
  <si>
    <t>&lt;Node id="35" score="1" recordCount="4" defaultChild="48"&gt;</t>
  </si>
  <si>
    <t>&lt;SimplePredicate field="DayOfMonth" operator="lessThan" value="6"/&gt;</t>
  </si>
  <si>
    <t>&lt;Node id="47" score="1" recordCount="3"&gt;</t>
  </si>
  <si>
    <t>&lt;SimplePredicate field="MechIssue" operator="lessThan" value="0.5"/&gt;</t>
  </si>
  <si>
    <t>&lt;Node id="48" score="0" recordCount="1"&gt;</t>
  </si>
  <si>
    <t>&lt;SimplePredicate field="MechIssue" operator="greaterOrEqual" value="0.5"/&gt;</t>
  </si>
  <si>
    <t>&lt;Node id="36" score="0" recordCount="4"&gt;</t>
  </si>
  <si>
    <t>&lt;SimplePredicate field="DayOfMonth" operator="greaterOrEqual" value="6"/&gt;</t>
  </si>
  <si>
    <t>&lt;Node id="28" score="0" recordCount="348" defaultChild="38"&gt;</t>
  </si>
  <si>
    <t>&lt;SimplePredicate field="SchdElapsedTime" operator="greaterOrEqual" value="65.5"/&gt;</t>
  </si>
  <si>
    <t>&lt;ScoreDistribution value="0" recordCount="321"/&gt;</t>
  </si>
  <si>
    <t>&lt;ScoreDistribution value="1" recordCount="27"/&gt;</t>
  </si>
  <si>
    <t>&lt;Node id="37" score="0" recordCount="52" defaultChild="50"&gt;</t>
  </si>
  <si>
    <t>&lt;SimplePredicate field="DayOfWeek" operator="lessThan" value="1.5"/&gt;</t>
  </si>
  <si>
    <t>&lt;ScoreDistribution value="0" recordCount="51"/&gt;</t>
  </si>
  <si>
    <t>&lt;Node id="49" score="0" recordCount="49"&gt;</t>
  </si>
  <si>
    <t>&lt;SimplePredicate field="SchdElapsedTime" operator="lessThan" value="339"/&gt;</t>
  </si>
  <si>
    <t>&lt;ScoreDistribution value="0" recordCount="49"/&gt;</t>
  </si>
  <si>
    <t>&lt;Node id="50" score="0" recordCount="3"&gt;</t>
  </si>
  <si>
    <t>&lt;SimplePredicate field="SchdElapsedTime" operator="greaterOrEqual" value="339"/&gt;</t>
  </si>
  <si>
    <t>&lt;Node id="38" score="0" recordCount="296" defaultChild="52"&gt;</t>
  </si>
  <si>
    <t>&lt;SimplePredicate field="DayOfWeek" operator="greaterOrEqual" value="1.5"/&gt;</t>
  </si>
  <si>
    <t>&lt;ScoreDistribution value="0" recordCount="270"/&gt;</t>
  </si>
  <si>
    <t>&lt;ScoreDistribution value="1" recordCount="26"/&gt;</t>
  </si>
  <si>
    <t>&lt;Node id="51" score="0" recordCount="265"&gt;</t>
  </si>
  <si>
    <t>&lt;SimplePredicate field="SchdElapsedTime" operator="lessThan" value="281"/&gt;</t>
  </si>
  <si>
    <t>&lt;ScoreDistribution value="0" recordCount="239"/&gt;</t>
  </si>
  <si>
    <t>&lt;Node id="52" score="0" recordCount="31"&gt;</t>
  </si>
  <si>
    <t>&lt;SimplePredicate field="SchdElapsedTime" operator="greaterOrEqual" value="281"/&gt;</t>
  </si>
  <si>
    <t>&lt;ScoreDistribution value="0" recordCount="31"/&gt;</t>
  </si>
  <si>
    <t>&lt;Node id="6" score="0" recordCount="111" defaultChild="12"&gt;</t>
  </si>
  <si>
    <t>&lt;SimplePredicate field="DayOfMonth" operator="greaterOrEqual" value="25.5"/&gt;</t>
  </si>
  <si>
    <t>&lt;ScoreDistribution value="0" recordCount="107"/&gt;</t>
  </si>
  <si>
    <t>&lt;ScoreDistribution value="1" recordCount="4"/&gt;</t>
  </si>
  <si>
    <t>&lt;Node id="11" score="0" recordCount="21" defaultChild="20"&gt;</t>
  </si>
  <si>
    <t>&lt;SimplePredicate field="DayOfWeek" operator="lessThan" value="2"/&gt;</t>
  </si>
  <si>
    <t>&lt;ScoreDistribution value="0" recordCount="18"/&gt;</t>
  </si>
  <si>
    <t>&lt;Node id="19" score="0" recordCount="12" defaultChild="30"&gt;</t>
  </si>
  <si>
    <t>&lt;SimplePredicate field="SchdElapsedTime" operator="lessThan" value="96.5"/&gt;</t>
  </si>
  <si>
    <t>&lt;Node id="29" score="0" recordCount="10" defaultChild="40"&gt;</t>
  </si>
  <si>
    <t>&lt;SimplePredicate field="SchdElapsedTime" operator="lessThan" value="92.5"/&gt;</t>
  </si>
  <si>
    <t>&lt;Node id="39" score="0" recordCount="7"&gt;</t>
  </si>
  <si>
    <t>&lt;Node id="40" score="0" recordCount="3" defaultChild="54"&gt;</t>
  </si>
  <si>
    <t>&lt;Node id="53" score="1" recordCount="1"&gt;</t>
  </si>
  <si>
    <t>&lt;SimplePredicate field="SchdElapsedTime" operator="lessThan" value="78.5"/&gt;</t>
  </si>
  <si>
    <t>&lt;Node id="54" score="0" recordCount="2"&gt;</t>
  </si>
  <si>
    <t>&lt;SimplePredicate field="SchdElapsedTime" operator="greaterOrEqual" value="78.5"/&gt;</t>
  </si>
  <si>
    <t>&lt;Node id="30" score="1" recordCount="2"&gt;</t>
  </si>
  <si>
    <t>&lt;SimplePredicate field="SchdElapsedTime" operator="greaterOrEqual" value="92.5"/&gt;</t>
  </si>
  <si>
    <t>&lt;Node id="20" score="0" recordCount="9"&gt;</t>
  </si>
  <si>
    <t>&lt;SimplePredicate field="SchdElapsedTime" operator="greaterOrEqual" value="96.5"/&gt;</t>
  </si>
  <si>
    <t>&lt;Node id="12" score="0" recordCount="90" defaultChild="22"&gt;</t>
  </si>
  <si>
    <t>&lt;SimplePredicate field="DayOfWeek" operator="greaterOrEqual" value="2"/&gt;</t>
  </si>
  <si>
    <t>&lt;ScoreDistribution value="0" recordCount="89"/&gt;</t>
  </si>
  <si>
    <t>&lt;Node id="21" score="0" recordCount="65"&gt;</t>
  </si>
  <si>
    <t>&lt;SimplePredicate field="DayOfMonth" operator="lessThan" value="29.5"/&gt;</t>
  </si>
  <si>
    <t>&lt;ScoreDistribution value="0" recordCount="65"/&gt;</t>
  </si>
  <si>
    <t>&lt;Node id="22" score="0" recordCount="25" defaultChild="32"&gt;</t>
  </si>
  <si>
    <t>&lt;SimplePredicate field="DayOfMonth" operator="greaterOrEqual" value="29.5"/&gt;</t>
  </si>
  <si>
    <t>&lt;Node id="31" score="0" recordCount="14"&gt;</t>
  </si>
  <si>
    <t>&lt;SimplePredicate field="SchdElapsedTime" operator="lessThan" value="145"/&gt;</t>
  </si>
  <si>
    <t>&lt;ScoreDistribution value="0" recordCount="14"/&gt;</t>
  </si>
  <si>
    <t>&lt;Node id="32" score="0" recordCount="11" defaultChild="42"&gt;</t>
  </si>
  <si>
    <t>&lt;SimplePredicate field="SchdElapsedTime" operator="greaterOrEqual" value="145"/&gt;</t>
  </si>
  <si>
    <t>&lt;ScoreDistribution value="0" recordCount="10"/&gt;</t>
  </si>
  <si>
    <t>&lt;Node id="41" score="1" recordCount="2" defaultChild="56"&gt;</t>
  </si>
  <si>
    <t>&lt;SimplePredicate field="SchdElapsedTime" operator="lessThan" value="157"/&gt;</t>
  </si>
  <si>
    <t>&lt;Node id="55" score="1" recordCount="1"&gt;</t>
  </si>
  <si>
    <t>&lt;Node id="56" score="0" recordCount="1"&gt;</t>
  </si>
  <si>
    <t>&lt;Node id="42" score="0" recordCount="9"&gt;</t>
  </si>
  <si>
    <t>&lt;SimplePredicate field="SchdElapsedTime" operator="greaterOrEqual" value="157"/&gt;</t>
  </si>
  <si>
    <t>&lt;/TreeModel&gt;</t>
  </si>
  <si>
    <t>&lt;Timestamp&gt;2022-6-9 17:20:35&lt;/Timestamp&gt;</t>
  </si>
  <si>
    <t>Data Mining: K Nearest Neighbors Classification - Stored Model</t>
  </si>
  <si>
    <t>&lt;Header copyright="Copyright (c) 2020 Frontline Systems Inc." description="NearestNeighborModel"&gt;</t>
  </si>
  <si>
    <t>&lt;Timestamp&gt;2022-6-9 17:19:45&lt;/Timestamp&gt;</t>
  </si>
  <si>
    <t>&lt;NearestNeighborModel modelName="NearestNeighborModel" functionName="classification" algorithmName="NearestNeighbor" numberOfNeighbors="3" includeTies="1" stable="1" categoricalScoringMethod="majorityVote"&gt;</t>
  </si>
  <si>
    <t>&lt;LocalTransformations&gt;</t>
  </si>
  <si>
    <t>&lt;DerivedField optype="continuous" dataType="double" name="DayOfMonth*" displayName="DayOfMonth"&gt;</t>
  </si>
  <si>
    <t>&lt;NormContinuous field="DayOfMonth"&gt;</t>
  </si>
  <si>
    <t>&lt;LinearNorm orig="15.796190476190477" norm="0"/&gt;</t>
  </si>
  <si>
    <t>&lt;LinearNorm orig="16.796190476190475" norm="0.10774292243309196"/&gt;</t>
  </si>
  <si>
    <t>&lt;/NormContinuous&gt;</t>
  </si>
  <si>
    <t>&lt;/DerivedField&gt;</t>
  </si>
  <si>
    <t>&lt;DerivedField optype="continuous" dataType="double" name="DayOfWeek*" displayName="DayOfWeek"&gt;</t>
  </si>
  <si>
    <t>&lt;NormContinuous field="DayOfWeek"&gt;</t>
  </si>
  <si>
    <t>&lt;LinearNorm orig="4.0495238095238095" norm="0"/&gt;</t>
  </si>
  <si>
    <t>&lt;LinearNorm orig="5.0495238095238095" norm="0.48016821086662032"/&gt;</t>
  </si>
  <si>
    <t>&lt;DerivedField optype="continuous" dataType="double" name="SchdElapsedTime*" displayName="SchdElapsedTime"&gt;</t>
  </si>
  <si>
    <t>&lt;NormContinuous field="SchdElapsedTime"&gt;</t>
  </si>
  <si>
    <t>&lt;LinearNorm orig="147.14476190476191" norm="0"/&gt;</t>
  </si>
  <si>
    <t>&lt;LinearNorm orig="148.14476190476191" norm="0.012339562729100178"/&gt;</t>
  </si>
  <si>
    <t>&lt;DerivedField optype="continuous" dataType="double" name="MechIssue*" displayName="MechIssue"&gt;</t>
  </si>
  <si>
    <t>&lt;NormContinuous field="MechIssue"&gt;</t>
  </si>
  <si>
    <t>&lt;LinearNorm orig="0.44761904761904764" norm="0"/&gt;</t>
  </si>
  <si>
    <t>&lt;LinearNorm orig="1.4476190476190476" norm="2.0091500157446411"/&gt;</t>
  </si>
  <si>
    <t>&lt;/LocalTransformations&gt;</t>
  </si>
  <si>
    <t>&lt;TrainingInstances recordCount="525" fieldCount="5" isTransformed="true"&gt;</t>
  </si>
  <si>
    <t>&lt;InstanceFields&gt;</t>
  </si>
  <si>
    <t>&lt;InstanceField field="DayOfMonth*" column="col0"/&gt;</t>
  </si>
  <si>
    <t>&lt;InstanceField field="DayOfWeek*" column="col1"/&gt;</t>
  </si>
  <si>
    <t>&lt;InstanceField field="SchdElapsedTime*" column="col2"/&gt;</t>
  </si>
  <si>
    <t>&lt;InstanceField field="MechIssue*" column="col3"/&gt;</t>
  </si>
  <si>
    <t>&lt;InstanceField field="SeriousDelay" column="col4"/&gt;</t>
  </si>
  <si>
    <t>&lt;/InstanceFields&gt;</t>
  </si>
  <si>
    <t>&lt;/TrainingInstances&gt;</t>
  </si>
  <si>
    <t>&lt;InlineTable&gt;</t>
  </si>
  <si>
    <t>&lt;row&gt;</t>
  </si>
  <si>
    <t>&lt;col0&gt;-0.085783888718157064&lt;/col0&gt;</t>
  </si>
  <si>
    <t>&lt;col1&gt;0.93655666271889371&lt;/col1&gt;</t>
  </si>
  <si>
    <t>&lt;col2&gt;0.81262484151601821&lt;/col2&gt;</t>
  </si>
  <si>
    <t>&lt;col3&gt;1.1098161991732305&lt;/col3&gt;</t>
  </si>
  <si>
    <t>&lt;col4&gt;1&lt;/col4&gt;</t>
  </si>
  <si>
    <t>&lt;/row&gt;</t>
  </si>
  <si>
    <t>&lt;col0&gt;-0.30126973358434095&lt;/col0&gt;</t>
  </si>
  <si>
    <t>&lt;col1&gt;-0.02377975901434691&lt;/col1&gt;</t>
  </si>
  <si>
    <t>&lt;col2&gt;0.4424379596430128&lt;/col2&gt;</t>
  </si>
  <si>
    <t>&lt;col0&gt;-1.0554701906159847&lt;/col0&gt;</t>
  </si>
  <si>
    <t>&lt;col2&gt;-0.8902348150998064&lt;/col2&gt;</t>
  </si>
  <si>
    <t>&lt;col0&gt;-1.5941848027814445&lt;/col0&gt;</t>
  </si>
  <si>
    <t>&lt;col2&gt;-0.65578312324690302&lt;/col2&gt;</t>
  </si>
  <si>
    <t>&lt;col0&gt;-1.2709560354821685&lt;/col0&gt;</t>
  </si>
  <si>
    <t>&lt;col1&gt;-0.98411618074758755&lt;/col1&gt;</t>
  </si>
  <si>
    <t>&lt;col2&gt;1.4049238525128267&lt;/col2&gt;</t>
  </si>
  <si>
    <t>&lt;col3&gt;-0.89933381657141087&lt;/col3&gt;</t>
  </si>
  <si>
    <t>&lt;col0&gt;-1.4864418803483526&lt;/col0&gt;</t>
  </si>
  <si>
    <t>&lt;col1&gt;1.416724873585514&lt;/col1&gt;</t>
  </si>
  <si>
    <t>&lt;col2&gt;2.1452976162588375&lt;/col2&gt;</t>
  </si>
  <si>
    <t>&lt;col2&gt;-0.33495449229029839&lt;/col2&gt;</t>
  </si>
  <si>
    <t>&lt;col2&gt;-0.088163237708294817&lt;/col2&gt;</t>
  </si>
  <si>
    <t>&lt;col2&gt;0.28202364416471054&lt;/col2&gt;</t>
  </si>
  <si>
    <t>&lt;col2&gt;-0.95193262874530726&lt;/col2&gt;</t>
  </si>
  <si>
    <t>&lt;col2&gt;0.22032583051920962&lt;/col2&gt;</t>
  </si>
  <si>
    <t>&lt;col0&gt;-1.1632131130490766&lt;/col0&gt;</t>
  </si>
  <si>
    <t>&lt;col1&gt;-0.50394796988096724&lt;/col1&gt;</t>
  </si>
  <si>
    <t>&lt;col2&gt;-1.0136304423908082&lt;/col2&gt;</t>
  </si>
  <si>
    <t>&lt;col0&gt;-0.94772726818289266&lt;/col0&gt;</t>
  </si>
  <si>
    <t>&lt;col1&gt;0.45638845185227339&lt;/col1&gt;</t>
  </si>
  <si>
    <t>&lt;col2&gt;-0.70514137416330369&lt;/col2&gt;</t>
  </si>
  <si>
    <t>&lt;col0&gt;0.88390241317967055&lt;/col0&gt;</t>
  </si>
  <si>
    <t>&lt;col1&gt;-1.4642843916142079&lt;/col1&gt;</t>
  </si>
  <si>
    <t>&lt;col2&gt;2.6758988136101451&lt;/col2&gt;</t>
  </si>
  <si>
    <t>&lt;col0&gt;0.34518780101421076&lt;/col0&gt;</t>
  </si>
  <si>
    <t>&lt;col0&gt;-1.3786989579152604&lt;/col0&gt;</t>
  </si>
  <si>
    <t>&lt;col0&gt;0.021959033714934892&lt;/col0&gt;</t>
  </si>
  <si>
    <t>&lt;col2&gt;0.14628845414460856&lt;/col2&gt;</t>
  </si>
  <si>
    <t>&lt;col0&gt;0.5606736458803947&lt;/col0&gt;</t>
  </si>
  <si>
    <t>&lt;col2&gt;-0.76683918780880456&lt;/col2&gt;</t>
  </si>
  <si>
    <t>&lt;col2&gt;-0.66812268597600322&lt;/col2&gt;</t>
  </si>
  <si>
    <t>&lt;col0&gt;0.23744487858111882&lt;/col0&gt;</t>
  </si>
  <si>
    <t>&lt;col2&gt;-0.22389842772839677&lt;/col2&gt;</t>
  </si>
  <si>
    <t>&lt;col0&gt;-0.40901265601743292&lt;/col0&gt;</t>
  </si>
  <si>
    <t>&lt;col2&gt;-0.310275366832098&lt;/col2&gt;</t>
  </si>
  <si>
    <t>&lt;col0&gt;1.6381028702113143&lt;/col0&gt;</t>
  </si>
  <si>
    <t>&lt;col2&gt;-0.86555568964160601&lt;/col2&gt;</t>
  </si>
  <si>
    <t>&lt;col2&gt;0.39307970872661213&lt;/col2&gt;</t>
  </si>
  <si>
    <t>&lt;col0&gt;0.77615949074657864&lt;/col0&gt;</t>
  </si>
  <si>
    <t>&lt;col2&gt;-0.16220061408289588&lt;/col2&gt;</t>
  </si>
  <si>
    <t>&lt;col2&gt;0.18330714233190909&lt;/col2&gt;</t>
  </si>
  <si>
    <t>&lt;col0&gt;-0.51675557845052489&lt;/col0&gt;</t>
  </si>
  <si>
    <t>&lt;col2&gt;1.62703598163663&lt;/col2&gt;</t>
  </si>
  <si>
    <t>&lt;col2&gt;-0.35963361774849872&lt;/col2&gt;</t>
  </si>
  <si>
    <t>&lt;col0&gt;-0.83998434574980074&lt;/col0&gt;</t>
  </si>
  <si>
    <t>&lt;col2&gt;-0.0017862986045935783&lt;/col2&gt;</t>
  </si>
  <si>
    <t>&lt;col2&gt;0.19564670506100926&lt;/col2&gt;</t>
  </si>
  <si>
    <t>&lt;col4&gt;0&lt;/col4&gt;</t>
  </si>
  <si>
    <t>&lt;col2&gt;1.0840952215562221&lt;/col2&gt;</t>
  </si>
  <si>
    <t>&lt;col0&gt;1.2071311804789464&lt;/col0&gt;</t>
  </si>
  <si>
    <t>&lt;col2&gt;2.3797493081117409&lt;/col2&gt;</t>
  </si>
  <si>
    <t>&lt;col2&gt;-0.48302924503950051&lt;/col2&gt;</t>
  </si>
  <si>
    <t>&lt;col2&gt;2.2316745553625386&lt;/col2&gt;</t>
  </si>
  <si>
    <t>&lt;col2&gt;-0.58174574687230196&lt;/col2&gt;</t>
  </si>
  <si>
    <t>&lt;col2&gt;-0.68046224870510341&lt;/col2&gt;</t>
  </si>
  <si>
    <t>&lt;col2&gt;-0.038804986791894112&lt;/col2&gt;</t>
  </si>
  <si>
    <t>&lt;col0&gt;0.99164533561276247&lt;/col0&gt;</t>
  </si>
  <si>
    <t>&lt;col2&gt;1.0470765333689216&lt;/col2&gt;</t>
  </si>
  <si>
    <t>&lt;col0&gt;0.12970195614802685&lt;/col0&gt;</t>
  </si>
  <si>
    <t>&lt;col2&gt;0.84964352970331869&lt;/col2&gt;</t>
  </si>
  <si>
    <t>&lt;col2&gt;0.56583358693401464&lt;/col2&gt;</t>
  </si>
  <si>
    <t>&lt;col2&gt;0.98537871972342062&lt;/col2&gt;</t>
  </si>
  <si>
    <t>&lt;col2&gt;0.38074014599751194&lt;/col2&gt;</t>
  </si>
  <si>
    <t>&lt;col2&gt;0.022892826853606777&lt;/col2&gt;</t>
  </si>
  <si>
    <t>&lt;col0&gt;-0.73224142331670883&lt;/col0&gt;</t>
  </si>
  <si>
    <t>&lt;col2&gt;-0.97661175420350765&lt;/col2&gt;</t>
  </si>
  <si>
    <t>&lt;col2&gt;-0.92725350328710687&lt;/col2&gt;</t>
  </si>
  <si>
    <t>&lt;col2&gt;2.3303910571953401&lt;/col2&gt;</t>
  </si>
  <si>
    <t>&lt;col2&gt;0.96069959426522034&lt;/col2&gt;</t>
  </si>
  <si>
    <t>&lt;col2&gt;-0.55706662141410157&lt;/col2&gt;</t>
  </si>
  <si>
    <t>&lt;col2&gt;0.6398709633086157&lt;/col2&gt;</t>
  </si>
  <si>
    <t>&lt;col2&gt;1.6763942325530305&lt;/col2&gt;</t>
  </si>
  <si>
    <t>&lt;col0&gt;1.5303599477782224&lt;/col0&gt;</t>
  </si>
  <si>
    <t>&lt;col2&gt;-0.17454017681199607&lt;/col2&gt;</t>
  </si>
  <si>
    <t>&lt;col2&gt;0.454777522372113&lt;/col2&gt;</t>
  </si>
  <si>
    <t>&lt;col2&gt;1.5529986052620288&lt;/col2&gt;</t>
  </si>
  <si>
    <t>&lt;col2&gt;0.035232389582706955&lt;/col2&gt;</t>
  </si>
  <si>
    <t>&lt;col2&gt;-1.0259700051199083&lt;/col2&gt;</t>
  </si>
  <si>
    <t>&lt;col2&gt;-0.54472705868500138&lt;/col2&gt;</t>
  </si>
  <si>
    <t>&lt;col2&gt;1.1951512861181237&lt;/col2&gt;</t>
  </si>
  <si>
    <t>&lt;col2&gt;-0.8778952523707062&lt;/col2&gt;</t>
  </si>
  <si>
    <t>&lt;col2&gt;-0.29793580410299786&lt;/col2&gt;</t>
  </si>
  <si>
    <t>&lt;col2&gt;1.7627711716567318&lt;/col2&gt;</t>
  </si>
  <si>
    <t>&lt;col0&gt;-0.6244985008836168&lt;/col0&gt;</t>
  </si>
  <si>
    <t>&lt;col2&gt;-0.84087656418340573&lt;/col2&gt;</t>
  </si>
  <si>
    <t>&lt;col2&gt;-0.56940618414320177&lt;/col2&gt;</t>
  </si>
  <si>
    <t>&lt;col2&gt;-0.23623799045749697&lt;/col2&gt;</t>
  </si>
  <si>
    <t>&lt;col2&gt;2.058920677155136&lt;/col2&gt;</t>
  </si>
  <si>
    <t>&lt;col2&gt;-0.44601055685219998&lt;/col2&gt;</t>
  </si>
  <si>
    <t>&lt;col2&gt;1.3062073506800254&lt;/col2&gt;</t>
  </si>
  <si>
    <t>&lt;col0&gt;0.66841656831348661&lt;/col0&gt;</t>
  </si>
  <si>
    <t>&lt;col2&gt;1.8491481107604331&lt;/col2&gt;</t>
  </si>
  <si>
    <t>&lt;col2&gt;-0.5200479332268011&lt;/col2&gt;</t>
  </si>
  <si>
    <t>&lt;col2&gt;0.50413577328851367&lt;/col2&gt;</t>
  </si>
  <si>
    <t>&lt;col2&gt;-0.81619743872520534&lt;/col2&gt;</t>
  </si>
  <si>
    <t>&lt;col2&gt;-0.47068968231040031&lt;/col2&gt;</t>
  </si>
  <si>
    <t>&lt;col2&gt;2.2440141180916386&lt;/col2&gt;</t>
  </si>
  <si>
    <t>&lt;col2&gt;1.4296029779710271&lt;/col2&gt;</t>
  </si>
  <si>
    <t>&lt;col2&gt;-0.45835011958130017&lt;/col2&gt;</t>
  </si>
  <si>
    <t>&lt;col2&gt;2.1946558671752383&lt;/col2&gt;</t>
  </si>
  <si>
    <t>&lt;col2&gt;0.88666221789061928&lt;/col2&gt;</t>
  </si>
  <si>
    <t>&lt;col2&gt;-0.063484112250094468&lt;/col2&gt;</t>
  </si>
  <si>
    <t>&lt;col2&gt;1.9108459244059339&lt;/col2&gt;</t>
  </si>
  <si>
    <t>&lt;col2&gt;1.2938677879509251&lt;/col2&gt;</t>
  </si>
  <si>
    <t>&lt;col2&gt;0.62753140057951551&lt;/col2&gt;</t>
  </si>
  <si>
    <t>&lt;col0&gt;1.0993882580458545&lt;/col0&gt;</t>
  </si>
  <si>
    <t>&lt;col2&gt;-0.64344356051780283&lt;/col2&gt;</t>
  </si>
  <si>
    <t>&lt;col2&gt;0.24500495597740998&lt;/col2&gt;</t>
  </si>
  <si>
    <t>&lt;col2&gt;-0.60642487233050224&lt;/col2&gt;</t>
  </si>
  <si>
    <t>&lt;col2&gt;1.9972228635096352&lt;/col2&gt;</t>
  </si>
  <si>
    <t>&lt;col2&gt;2.392088870840841&lt;/col2&gt;</t>
  </si>
  <si>
    <t>&lt;col2&gt;-0.19921930227019644&lt;/col2&gt;</t>
  </si>
  <si>
    <t>&lt;col0&gt;0.45293072344730273&lt;/col0&gt;</t>
  </si>
  <si>
    <t>&lt;col2&gt;0.096930203228207848&lt;/col2&gt;</t>
  </si>
  <si>
    <t>&lt;col2&gt;-1.0012908796617079&lt;/col2&gt;</t>
  </si>
  <si>
    <t>&lt;col2&gt;1.071755658827122&lt;/col2&gt;</t>
  </si>
  <si>
    <t>&lt;col2&gt;-0.77917875053790475&lt;/col2&gt;</t>
  </si>
  <si>
    <t>&lt;col2&gt;2.7869548781720468&lt;/col2&gt;</t>
  </si>
  <si>
    <t>&lt;col2&gt;2.5278240608609428&lt;/col2&gt;</t>
  </si>
  <si>
    <t>&lt;col0&gt;1.4226170253451302&lt;/col0&gt;</t>
  </si>
  <si>
    <t>&lt;col2&gt;0.29436320689381068&lt;/col2&gt;</t>
  </si>
  <si>
    <t>&lt;col2&gt;0.31904233235201107&lt;/col2&gt;</t>
  </si>
  <si>
    <t>&lt;col2&gt;2.6142009999646443&lt;/col2&gt;</t>
  </si>
  <si>
    <t>&lt;col2&gt;-0.61876443505960244&lt;/col2&gt;</t>
  </si>
  <si>
    <t>&lt;col2&gt;-0.91491394055800679&lt;/col2&gt;</t>
  </si>
  <si>
    <t>&lt;col2&gt;0.52881489874671406&lt;/col2&gt;</t>
  </si>
  <si>
    <t>&lt;col2&gt;-0.82853700145430553&lt;/col2&gt;</t>
  </si>
  <si>
    <t>&lt;col2&gt;-1.1740447578691104&lt;/col2&gt;</t>
  </si>
  <si>
    <t>&lt;col2&gt;0.78794571605781782&lt;/col2&gt;</t>
  </si>
  <si>
    <t>&lt;col2&gt;2.2686932435498393&lt;/col2&gt;</t>
  </si>
  <si>
    <t>&lt;col2&gt;6.2296928795909956&lt;/col2&gt;</t>
  </si>
  <si>
    <t>&lt;col2&gt;0.55349402420491445&lt;/col2&gt;</t>
  </si>
  <si>
    <t>&lt;col2&gt;1.7504316089276317&lt;/col2&gt;</t>
  </si>
  <si>
    <t>&lt;col2&gt;0.54115446147581425&lt;/col2&gt;</t>
  </si>
  <si>
    <t>&lt;col2&gt;-0.13752148862469554&lt;/col2&gt;</t>
  </si>
  <si>
    <t>&lt;col0&gt;-0.19352681115124901&lt;/col0&gt;</t>
  </si>
  <si>
    <t>&lt;col2&gt;-1.13702606968181&lt;/col2&gt;</t>
  </si>
  <si>
    <t>&lt;col2&gt;0.6522105260377159&lt;/col2&gt;</t>
  </si>
  <si>
    <t>&lt;col2&gt;0.15862801687370873&lt;/col2&gt;</t>
  </si>
  <si>
    <t>&lt;col2&gt;-1.0753282560363091&lt;/col2&gt;</t>
  </si>
  <si>
    <t>&lt;col2&gt;1.7010733580112309&lt;/col2&gt;</t>
  </si>
  <si>
    <t>&lt;col2&gt;2.0095624262387353&lt;/col2&gt;</t>
  </si>
  <si>
    <t>&lt;col2&gt;0.59051271239221492&lt;/col2&gt;</t>
  </si>
  <si>
    <t>&lt;col2&gt;-0.14986105135379571&lt;/col2&gt;</t>
  </si>
  <si>
    <t>&lt;col2&gt;1.3925842897837266&lt;/col2&gt;</t>
  </si>
  <si>
    <t>&lt;col2&gt;1.2691886624927247&lt;/col2&gt;</t>
  </si>
  <si>
    <t>&lt;col2&gt;0.46711708510121319&lt;/col2&gt;</t>
  </si>
  <si>
    <t>&lt;col2&gt;-0.2115588649992966&lt;/col2&gt;</t>
  </si>
  <si>
    <t>&lt;col2&gt;-0.27325667864479747&lt;/col2&gt;</t>
  </si>
  <si>
    <t>&lt;col2&gt;-0.39665230593579925&lt;/col2&gt;</t>
  </si>
  <si>
    <t>&lt;col2&gt;-1.1987238833273108&lt;/col2&gt;</t>
  </si>
  <si>
    <t>&lt;col2&gt;0.34372145781021141&lt;/col2&gt;</t>
  </si>
  <si>
    <t>&lt;col2&gt;0.71390833968321676&lt;/col2&gt;</t>
  </si>
  <si>
    <t>&lt;col2&gt;0.40541927145571227&lt;/col2&gt;</t>
  </si>
  <si>
    <t>&lt;col2&gt;-0.026465424062793935&lt;/col2&gt;</t>
  </si>
  <si>
    <t>&lt;col2&gt;2.4414471217572418&lt;/col2&gt;</t>
  </si>
  <si>
    <t>&lt;col0&gt;1.3148741029120383&lt;/col0&gt;</t>
  </si>
  <si>
    <t>&lt;col2&gt;-1.3097799478892125&lt;/col2&gt;</t>
  </si>
  <si>
    <t>&lt;col2&gt;-1.2851008224310121&lt;/col2&gt;</t>
  </si>
  <si>
    <t>&lt;col2&gt;-1.3961568869929137&lt;/col2&gt;</t>
  </si>
  <si>
    <t>&lt;col2&gt;-1.4084964497220138&lt;/col2&gt;</t>
  </si>
  <si>
    <t>&lt;col2&gt;-1.272761259701912&lt;/col2&gt;</t>
  </si>
  <si>
    <t>&lt;col2&gt;-1.1617051951400104&lt;/col2&gt;</t>
  </si>
  <si>
    <t>&lt;col2&gt;-1.2604216969728117&lt;/col2&gt;</t>
  </si>
  <si>
    <t>&lt;col2&gt;-0.34729405501939858&lt;/col2&gt;</t>
  </si>
  <si>
    <t>&lt;col2&gt;-0.26091711591569733&lt;/col2&gt;</t>
  </si>
  <si>
    <t>&lt;col2&gt;-0.71748093689240389&lt;/col2&gt;</t>
  </si>
  <si>
    <t>&lt;col2&gt;-0.6928018114342035&lt;/col2&gt;</t>
  </si>
  <si>
    <t>&lt;col2&gt;-0.12518192589559535&lt;/col2&gt;</t>
  </si>
  <si>
    <t>&lt;col2&gt;0.010553264124506599&lt;/col2&gt;</t>
  </si>
  <si>
    <t>&lt;col2&gt;-0.98895131693260785&lt;/col2&gt;</t>
  </si>
  <si>
    <t>&lt;col2&gt;-0.49536880776860071&lt;/col2&gt;</t>
  </si>
  <si>
    <t>&lt;col2&gt;0.3560610205393116&lt;/col2&gt;</t>
  </si>
  <si>
    <t>&lt;col2&gt;-1.2110634460564109&lt;/col2&gt;</t>
  </si>
  <si>
    <t>&lt;col2&gt;-1.1246865069527097&lt;/col2&gt;</t>
  </si>
  <si>
    <t>&lt;col2&gt;-0.18687973954109624&lt;/col2&gt;</t>
  </si>
  <si>
    <t>&lt;col2&gt;-1.0383095678490086&lt;/col2&gt;</t>
  </si>
  <si>
    <t>&lt;col2&gt;-0.59408530960140216&lt;/col2&gt;</t>
  </si>
  <si>
    <t>&lt;col2&gt;-0.63110399778870263&lt;/col2&gt;</t>
  </si>
  <si>
    <t>&lt;col2&gt;-0.43367099412309978&lt;/col2&gt;</t>
  </si>
  <si>
    <t>&lt;col2&gt;0.75092702787051724&lt;/col2&gt;</t>
  </si>
  <si>
    <t>&lt;col2&gt;-1.2234030087855112&lt;/col2&gt;</t>
  </si>
  <si>
    <t>&lt;col2&gt;-0.75449962507970447&lt;/col2&gt;</t>
  </si>
  <si>
    <t>&lt;col2&gt;0.20798626779010945&lt;/col2&gt;</t>
  </si>
  <si>
    <t>&lt;col2&gt;2.4908053726736425&lt;/col2&gt;</t>
  </si>
  <si>
    <t>&lt;col2&gt;0.97303915699432053&lt;/col2&gt;</t>
  </si>
  <si>
    <t>&lt;col2&gt;2.0712602398842361&lt;/col2&gt;</t>
  </si>
  <si>
    <t>&lt;col2&gt;0.8249644042451183&lt;/col2&gt;</t>
  </si>
  <si>
    <t>&lt;col2&gt;1.9478646125932346&lt;/col2&gt;</t>
  </si>
  <si>
    <t>&lt;col2&gt;2.9967274445667496&lt;/col2&gt;</t>
  </si>
  <si>
    <t>&lt;col2&gt;2.2810328062789393&lt;/col2&gt;</t>
  </si>
  <si>
    <t>&lt;col2&gt;5.7607894958851888&lt;/col2&gt;</t>
  </si>
  <si>
    <t>&lt;col2&gt;1.3308864761382255&lt;/col2&gt;</t>
  </si>
  <si>
    <t>&lt;col2&gt;2.5895218745064437&lt;/col2&gt;</t>
  </si>
  <si>
    <t>&lt;col2&gt;0.084590640499107667&lt;/col2&gt;</t>
  </si>
  <si>
    <t>&lt;col2&gt;1.2568490997636246&lt;/col2&gt;</t>
  </si>
  <si>
    <t>&lt;col2&gt;-0.72982049962150408&lt;/col2&gt;</t>
  </si>
  <si>
    <t>&lt;col2&gt;1.4542821034292275&lt;/col2&gt;</t>
  </si>
  <si>
    <t>&lt;col2&gt;-0.5077083704977009&lt;/col2&gt;</t>
  </si>
  <si>
    <t>&lt;col2&gt;1.1334534724726228&lt;/col2&gt;</t>
  </si>
  <si>
    <t>&lt;col2&gt;-0.93959306601620707&lt;/col2&gt;</t>
  </si>
  <si>
    <t>&lt;col2&gt;0.89900178061971936&lt;/col2&gt;</t>
  </si>
  <si>
    <t>&lt;col2&gt;0.49179621055941353&lt;/col2&gt;</t>
  </si>
  <si>
    <t>&lt;col2&gt;-0.53238749595590118&lt;/col2&gt;</t>
  </si>
  <si>
    <t>&lt;col2&gt;1.7380920461985314&lt;/col2&gt;</t>
  </si>
  <si>
    <t>&lt;col2&gt;1.2198304115763241&lt;/col2&gt;</t>
  </si>
  <si>
    <t>&lt;col2&gt;2.0835998026133367&lt;/col2&gt;</t>
  </si>
  <si>
    <t>&lt;col2&gt;-0.28559624137389766&lt;/col2&gt;</t>
  </si>
  <si>
    <t>&lt;col2&gt;1.4666216661583276&lt;/col2&gt;</t>
  </si>
  <si>
    <t>&lt;col2&gt;-0.74216006235060428&lt;/col2&gt;</t>
  </si>
  <si>
    <t>&lt;col2&gt;0.60285227512131512&lt;/col2&gt;</t>
  </si>
  <si>
    <t>&lt;col2&gt;-0.90257437782890659&lt;/col2&gt;</t>
  </si>
  <si>
    <t>&lt;col2&gt;1.1704721606599233&lt;/col2&gt;</t>
  </si>
  <si>
    <t>&lt;col2&gt;1.9231854871350342&lt;/col2&gt;</t>
  </si>
  <si>
    <t>&lt;col2&gt;-0.32261492956119819&lt;/col2&gt;</t>
  </si>
  <si>
    <t>&lt;col2&gt;-0.014125861333693757&lt;/col2&gt;</t>
  </si>
  <si>
    <t>&lt;col2&gt;-0.79151831326700495&lt;/col2&gt;</t>
  </si>
  <si>
    <t>&lt;col2&gt;-1.1000073814945095&lt;/col2&gt;</t>
  </si>
  <si>
    <t>&lt;col2&gt;-0.96427219147440746&lt;/col2&gt;</t>
  </si>
  <si>
    <t>&lt;col2&gt;-0.11284236316649518&lt;/col2&gt;</t>
  </si>
  <si>
    <t>&lt;col2&gt;-1.1493656324109101&lt;/col2&gt;</t>
  </si>
  <si>
    <t>&lt;col2&gt;0.94836003153612014&lt;/col2&gt;</t>
  </si>
  <si>
    <t>&lt;col2&gt;1.5776777307202292&lt;/col2&gt;</t>
  </si>
  <si>
    <t>&lt;col2&gt;-0.38431274320669911&lt;/col2&gt;</t>
  </si>
  <si>
    <t>&lt;col2&gt;-1.0876678187654092&lt;/col2&gt;</t>
  </si>
  <si>
    <t>&lt;col2&gt;0.77560615332871763&lt;/col2&gt;</t>
  </si>
  <si>
    <t>&lt;col2&gt;-1.1123469442236096&lt;/col2&gt;</t>
  </si>
  <si>
    <t>&lt;col2&gt;-0.07582367497919465&lt;/col2&gt;</t>
  </si>
  <si>
    <t>&lt;col2&gt;1.0964347842853222&lt;/col2&gt;</t>
  </si>
  <si>
    <t>&lt;col2&gt;2.4167679962990412&lt;/col2&gt;</t>
  </si>
  <si>
    <t>&lt;col2&gt;1.8121294225731326&lt;/col2&gt;</t>
  </si>
  <si>
    <t>&lt;col2&gt;-0.40899186866489945&lt;/col2&gt;</t>
  </si>
  <si>
    <t>&lt;col2&gt;-0.37197318047759892&lt;/col2&gt;</t>
  </si>
  <si>
    <t>&lt;col2&gt;1.2445095370345245&lt;/col2&gt;</t>
  </si>
  <si>
    <t>&lt;col2&gt;0.30670276962291088&lt;/col2&gt;</t>
  </si>
  <si>
    <t>&lt;col2&gt;0.36840058326841174&lt;/col2&gt;</t>
  </si>
  <si>
    <t>&lt;col2&gt;0.73858746514141704&lt;/col2&gt;</t>
  </si>
  <si>
    <t>&lt;col2&gt;-1.2974403851601122&lt;/col2&gt;</t>
  </si>
  <si>
    <t>&lt;col2&gt;1.2074908488472238&lt;/col2&gt;</t>
  </si>
  <si>
    <t>&lt;col2&gt;1.3432260388673258&lt;/col2&gt;</t>
  </si>
  <si>
    <t>&lt;/InlineTable&gt;</t>
  </si>
  <si>
    <t>&lt;ComparisonMeasure kind="distance"&gt;</t>
  </si>
  <si>
    <t>&lt;squaredEuclidean/&gt;</t>
  </si>
  <si>
    <t>&lt;/ComparisonMeasure&gt;</t>
  </si>
  <si>
    <t>&lt;KNNInputs&gt;</t>
  </si>
  <si>
    <t>&lt;KNNInput field="DayOfMonth" compareFunction="absDiff"/&gt;</t>
  </si>
  <si>
    <t>&lt;KNNInput field="DayOfWeek" compareFunction="absDiff"/&gt;</t>
  </si>
  <si>
    <t>&lt;KNNInput field="SchdElapsedTime" compareFunction="absDiff"/&gt;</t>
  </si>
  <si>
    <t>&lt;KNNInput field="MechIssue" compareFunction="absDiff"/&gt;</t>
  </si>
  <si>
    <t>&lt;/KNNInputs&gt;</t>
  </si>
  <si>
    <t>&lt;/NearestNeighborModel&gt;</t>
  </si>
  <si>
    <t>TRUE</t>
  </si>
  <si>
    <t>FALSE</t>
  </si>
  <si>
    <t>Average of ArrivalDelay</t>
  </si>
  <si>
    <t>Column Labels</t>
  </si>
  <si>
    <t>Row Labels</t>
  </si>
  <si>
    <t>Grand Total</t>
  </si>
  <si>
    <t>Data Mining: K-Means Clustering</t>
  </si>
  <si>
    <t>Date: 05-Jun-2022 09:39:58</t>
  </si>
  <si>
    <t>{"comment":"this RASON template was auto-generated by Analytic Solver Data Mining","datasources":{},"datasets":{},"estimator":{"kmeansClusteringEstimator":{"type":"clustering","algorithm":"kMeans","parameters":{"maxIterations":50,"numClusters":2,"numStarts":0,"randomSeed":12345}}},"actions":{}}</t>
  </si>
  <si>
    <t>Cluster Labels</t>
  </si>
  <si>
    <t>Cluster Centers</t>
  </si>
  <si>
    <t>Inter-Cluster Distances</t>
  </si>
  <si>
    <t>Cluster Summary</t>
  </si>
  <si>
    <t>Lab B-01.2 Airport Data (cluster).xlsx</t>
  </si>
  <si>
    <t>Range</t>
  </si>
  <si>
    <t>$A$1:$O$1051</t>
  </si>
  <si>
    <t># Records in the input data</t>
  </si>
  <si>
    <t># Selected Variables</t>
  </si>
  <si>
    <t>Selected Variables</t>
  </si>
  <si>
    <t>K-Means Clustering: Fitting Parameters</t>
  </si>
  <si>
    <t># Clusters</t>
  </si>
  <si>
    <t>Start type</t>
  </si>
  <si>
    <t>Fixed Start</t>
  </si>
  <si>
    <t># Iterations</t>
  </si>
  <si>
    <t>Random seed: initial centroids</t>
  </si>
  <si>
    <t>K-Means Clustering: Reporting Parameters</t>
  </si>
  <si>
    <t>Show data summary</t>
  </si>
  <si>
    <t>Show distance from each cluster</t>
  </si>
  <si>
    <t>Normalized?</t>
  </si>
  <si>
    <t>Cluster 1</t>
  </si>
  <si>
    <t>Cluster 2</t>
  </si>
  <si>
    <t>Size</t>
  </si>
  <si>
    <t>Average Distance</t>
  </si>
  <si>
    <t>Data Mining: K-Means Clustering - Predicted Clusters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</si>
  <si>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</si>
  <si>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</si>
  <si>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</si>
  <si>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</si>
  <si>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</si>
  <si>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</si>
  <si>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</si>
  <si>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</si>
  <si>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</si>
  <si>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</si>
  <si>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</si>
  <si>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</si>
  <si>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</si>
  <si>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</si>
  <si>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</si>
  <si>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</si>
  <si>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</si>
  <si>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</si>
  <si>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</si>
  <si>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</si>
  <si>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</si>
  <si>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</si>
  <si>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</si>
  <si>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</si>
  <si>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</si>
  <si>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</si>
  <si>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</si>
  <si>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</si>
  <si>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</si>
  <si>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</si>
  <si>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</si>
  <si>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</si>
  <si>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</si>
  <si>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</si>
  <si>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</si>
  <si>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</si>
  <si>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</si>
  <si>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</si>
  <si>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</si>
  <si>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</si>
  <si>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</si>
  <si>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</si>
  <si>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</si>
  <si>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</si>
  <si>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</si>
  <si>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</si>
  <si>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</si>
  <si>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</si>
  <si>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</si>
  <si>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</si>
  <si>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</si>
  <si>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</si>
  <si>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</si>
  <si>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</si>
  <si>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</si>
  <si>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</si>
  <si>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</si>
  <si>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</si>
  <si>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</si>
  <si>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</si>
  <si>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</si>
  <si>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</si>
  <si>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</si>
  <si>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</si>
  <si>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</si>
  <si>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</si>
  <si>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</si>
  <si>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</si>
  <si>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</si>
  <si>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</si>
  <si>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</si>
  <si>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</si>
  <si>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</si>
  <si>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</si>
  <si>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</si>
  <si>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</si>
  <si>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</si>
  <si>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</si>
  <si>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Record 81</t>
  </si>
  <si>
    <t>Record 82</t>
  </si>
  <si>
    <t>Record 83</t>
  </si>
  <si>
    <t>Record 84</t>
  </si>
  <si>
    <t>Record 85</t>
  </si>
  <si>
    <t>Record 86</t>
  </si>
  <si>
    <t>Record 87</t>
  </si>
  <si>
    <t>Record 88</t>
  </si>
  <si>
    <t>Record 89</t>
  </si>
  <si>
    <t>Record 90</t>
  </si>
  <si>
    <t>Record 91</t>
  </si>
  <si>
    <t>Record 92</t>
  </si>
  <si>
    <t>Record 93</t>
  </si>
  <si>
    <t>Record 94</t>
  </si>
  <si>
    <t>Record 95</t>
  </si>
  <si>
    <t>Record 96</t>
  </si>
  <si>
    <t>Record 97</t>
  </si>
  <si>
    <t>Record 98</t>
  </si>
  <si>
    <t>Record 99</t>
  </si>
  <si>
    <t>Record 100</t>
  </si>
  <si>
    <t>Record 101</t>
  </si>
  <si>
    <t>Record 102</t>
  </si>
  <si>
    <t>Record 103</t>
  </si>
  <si>
    <t>Record 104</t>
  </si>
  <si>
    <t>Record 105</t>
  </si>
  <si>
    <t>Record 106</t>
  </si>
  <si>
    <t>Record 107</t>
  </si>
  <si>
    <t>Record 108</t>
  </si>
  <si>
    <t>Record 109</t>
  </si>
  <si>
    <t>Record 110</t>
  </si>
  <si>
    <t>Record 111</t>
  </si>
  <si>
    <t>Record 112</t>
  </si>
  <si>
    <t>Record 113</t>
  </si>
  <si>
    <t>Record 114</t>
  </si>
  <si>
    <t>Record 115</t>
  </si>
  <si>
    <t>Record 116</t>
  </si>
  <si>
    <t>Record 117</t>
  </si>
  <si>
    <t>Record 118</t>
  </si>
  <si>
    <t>Record 119</t>
  </si>
  <si>
    <t>Record 120</t>
  </si>
  <si>
    <t>Record 121</t>
  </si>
  <si>
    <t>Record 122</t>
  </si>
  <si>
    <t>Record 123</t>
  </si>
  <si>
    <t>Record 124</t>
  </si>
  <si>
    <t>Record 125</t>
  </si>
  <si>
    <t>Record 126</t>
  </si>
  <si>
    <t>Record 127</t>
  </si>
  <si>
    <t>Record 128</t>
  </si>
  <si>
    <t>Record 129</t>
  </si>
  <si>
    <t>Record 130</t>
  </si>
  <si>
    <t>Record 131</t>
  </si>
  <si>
    <t>Record 132</t>
  </si>
  <si>
    <t>Record 133</t>
  </si>
  <si>
    <t>Record 134</t>
  </si>
  <si>
    <t>Record 135</t>
  </si>
  <si>
    <t>Record 136</t>
  </si>
  <si>
    <t>Record 137</t>
  </si>
  <si>
    <t>Record 138</t>
  </si>
  <si>
    <t>Record 139</t>
  </si>
  <si>
    <t>Record 140</t>
  </si>
  <si>
    <t>Record 141</t>
  </si>
  <si>
    <t>Record 142</t>
  </si>
  <si>
    <t>Record 143</t>
  </si>
  <si>
    <t>Record 144</t>
  </si>
  <si>
    <t>Record 145</t>
  </si>
  <si>
    <t>Record 146</t>
  </si>
  <si>
    <t>Record 147</t>
  </si>
  <si>
    <t>Record 148</t>
  </si>
  <si>
    <t>Record 149</t>
  </si>
  <si>
    <t>Record 150</t>
  </si>
  <si>
    <t>Record 151</t>
  </si>
  <si>
    <t>Record 152</t>
  </si>
  <si>
    <t>Record 153</t>
  </si>
  <si>
    <t>Record 154</t>
  </si>
  <si>
    <t>Record 155</t>
  </si>
  <si>
    <t>Record 156</t>
  </si>
  <si>
    <t>Record 157</t>
  </si>
  <si>
    <t>Record 158</t>
  </si>
  <si>
    <t>Record 159</t>
  </si>
  <si>
    <t>Record 160</t>
  </si>
  <si>
    <t>Record 161</t>
  </si>
  <si>
    <t>Record 162</t>
  </si>
  <si>
    <t>Record 163</t>
  </si>
  <si>
    <t>Record 164</t>
  </si>
  <si>
    <t>Record 165</t>
  </si>
  <si>
    <t>Record 166</t>
  </si>
  <si>
    <t>Record 167</t>
  </si>
  <si>
    <t>Record 168</t>
  </si>
  <si>
    <t>Record 169</t>
  </si>
  <si>
    <t>Record 170</t>
  </si>
  <si>
    <t>Record 171</t>
  </si>
  <si>
    <t>Record 172</t>
  </si>
  <si>
    <t>Record 173</t>
  </si>
  <si>
    <t>Record 174</t>
  </si>
  <si>
    <t>Record 175</t>
  </si>
  <si>
    <t>Record 176</t>
  </si>
  <si>
    <t>Record 177</t>
  </si>
  <si>
    <t>Record 178</t>
  </si>
  <si>
    <t>Record 179</t>
  </si>
  <si>
    <t>Record 180</t>
  </si>
  <si>
    <t>Record 181</t>
  </si>
  <si>
    <t>Record 182</t>
  </si>
  <si>
    <t>Record 183</t>
  </si>
  <si>
    <t>Record 184</t>
  </si>
  <si>
    <t>Record 185</t>
  </si>
  <si>
    <t>Record 186</t>
  </si>
  <si>
    <t>Record 187</t>
  </si>
  <si>
    <t>Record 188</t>
  </si>
  <si>
    <t>Record 189</t>
  </si>
  <si>
    <t>Record 190</t>
  </si>
  <si>
    <t>Record 191</t>
  </si>
  <si>
    <t>Record 192</t>
  </si>
  <si>
    <t>Record 193</t>
  </si>
  <si>
    <t>Record 194</t>
  </si>
  <si>
    <t>Record 195</t>
  </si>
  <si>
    <t>Record 196</t>
  </si>
  <si>
    <t>Record 197</t>
  </si>
  <si>
    <t>Record 198</t>
  </si>
  <si>
    <t>Record 199</t>
  </si>
  <si>
    <t>Record 200</t>
  </si>
  <si>
    <t>Record 201</t>
  </si>
  <si>
    <t>Record 202</t>
  </si>
  <si>
    <t>Record 203</t>
  </si>
  <si>
    <t>Record 204</t>
  </si>
  <si>
    <t>Record 205</t>
  </si>
  <si>
    <t>Record 206</t>
  </si>
  <si>
    <t>Record 207</t>
  </si>
  <si>
    <t>Record 208</t>
  </si>
  <si>
    <t>Record 209</t>
  </si>
  <si>
    <t>Record 210</t>
  </si>
  <si>
    <t>Record 211</t>
  </si>
  <si>
    <t>Record 212</t>
  </si>
  <si>
    <t>Record 213</t>
  </si>
  <si>
    <t>Record 214</t>
  </si>
  <si>
    <t>Record 215</t>
  </si>
  <si>
    <t>Record 216</t>
  </si>
  <si>
    <t>Record 217</t>
  </si>
  <si>
    <t>Record 218</t>
  </si>
  <si>
    <t>Record 219</t>
  </si>
  <si>
    <t>Record 220</t>
  </si>
  <si>
    <t>Record 221</t>
  </si>
  <si>
    <t>Record 222</t>
  </si>
  <si>
    <t>Record 223</t>
  </si>
  <si>
    <t>Record 224</t>
  </si>
  <si>
    <t>Record 225</t>
  </si>
  <si>
    <t>Record 226</t>
  </si>
  <si>
    <t>Record 227</t>
  </si>
  <si>
    <t>Record 228</t>
  </si>
  <si>
    <t>Record 229</t>
  </si>
  <si>
    <t>Record 230</t>
  </si>
  <si>
    <t>Record 231</t>
  </si>
  <si>
    <t>Record 232</t>
  </si>
  <si>
    <t>Record 233</t>
  </si>
  <si>
    <t>Record 234</t>
  </si>
  <si>
    <t>Record 235</t>
  </si>
  <si>
    <t>Record 236</t>
  </si>
  <si>
    <t>Record 237</t>
  </si>
  <si>
    <t>Record 238</t>
  </si>
  <si>
    <t>Record 239</t>
  </si>
  <si>
    <t>Record 240</t>
  </si>
  <si>
    <t>Record 241</t>
  </si>
  <si>
    <t>Record 242</t>
  </si>
  <si>
    <t>Record 243</t>
  </si>
  <si>
    <t>Record 244</t>
  </si>
  <si>
    <t>Record 245</t>
  </si>
  <si>
    <t>Record 246</t>
  </si>
  <si>
    <t>Record 247</t>
  </si>
  <si>
    <t>Record 248</t>
  </si>
  <si>
    <t>Record 249</t>
  </si>
  <si>
    <t>Record 250</t>
  </si>
  <si>
    <t>Record 251</t>
  </si>
  <si>
    <t>Record 252</t>
  </si>
  <si>
    <t>Record 253</t>
  </si>
  <si>
    <t>Record 254</t>
  </si>
  <si>
    <t>Record 255</t>
  </si>
  <si>
    <t>Record 256</t>
  </si>
  <si>
    <t>Record 257</t>
  </si>
  <si>
    <t>Record 258</t>
  </si>
  <si>
    <t>Record 259</t>
  </si>
  <si>
    <t>Record 260</t>
  </si>
  <si>
    <t>Record 261</t>
  </si>
  <si>
    <t>Record 262</t>
  </si>
  <si>
    <t>Record 263</t>
  </si>
  <si>
    <t>Record 264</t>
  </si>
  <si>
    <t>Record 265</t>
  </si>
  <si>
    <t>Record 266</t>
  </si>
  <si>
    <t>Record 267</t>
  </si>
  <si>
    <t>Record 268</t>
  </si>
  <si>
    <t>Record 269</t>
  </si>
  <si>
    <t>Record 270</t>
  </si>
  <si>
    <t>Record 271</t>
  </si>
  <si>
    <t>Record 272</t>
  </si>
  <si>
    <t>Record 273</t>
  </si>
  <si>
    <t>Record 274</t>
  </si>
  <si>
    <t>Record 275</t>
  </si>
  <si>
    <t>Record 276</t>
  </si>
  <si>
    <t>Record 277</t>
  </si>
  <si>
    <t>Record 278</t>
  </si>
  <si>
    <t>Record 279</t>
  </si>
  <si>
    <t>Record 280</t>
  </si>
  <si>
    <t>Record 281</t>
  </si>
  <si>
    <t>Record 282</t>
  </si>
  <si>
    <t>Record 283</t>
  </si>
  <si>
    <t>Record 284</t>
  </si>
  <si>
    <t>Record 285</t>
  </si>
  <si>
    <t>Record 286</t>
  </si>
  <si>
    <t>Record 287</t>
  </si>
  <si>
    <t>Record 288</t>
  </si>
  <si>
    <t>Record 289</t>
  </si>
  <si>
    <t>Record 290</t>
  </si>
  <si>
    <t>Record 291</t>
  </si>
  <si>
    <t>Record 292</t>
  </si>
  <si>
    <t>Record 293</t>
  </si>
  <si>
    <t>Record 294</t>
  </si>
  <si>
    <t>Record 295</t>
  </si>
  <si>
    <t>Record 296</t>
  </si>
  <si>
    <t>Record 297</t>
  </si>
  <si>
    <t>Record 298</t>
  </si>
  <si>
    <t>Record 299</t>
  </si>
  <si>
    <t>Record 300</t>
  </si>
  <si>
    <t>Record 301</t>
  </si>
  <si>
    <t>Record 302</t>
  </si>
  <si>
    <t>Record 303</t>
  </si>
  <si>
    <t>Record 304</t>
  </si>
  <si>
    <t>Record 305</t>
  </si>
  <si>
    <t>Record 306</t>
  </si>
  <si>
    <t>Record 307</t>
  </si>
  <si>
    <t>Record 308</t>
  </si>
  <si>
    <t>Record 309</t>
  </si>
  <si>
    <t>Record 310</t>
  </si>
  <si>
    <t>Record 311</t>
  </si>
  <si>
    <t>Record 312</t>
  </si>
  <si>
    <t>Record 313</t>
  </si>
  <si>
    <t>Record 314</t>
  </si>
  <si>
    <t>Record 315</t>
  </si>
  <si>
    <t>Record 316</t>
  </si>
  <si>
    <t>Record 317</t>
  </si>
  <si>
    <t>Record 318</t>
  </si>
  <si>
    <t>Record 319</t>
  </si>
  <si>
    <t>Record 320</t>
  </si>
  <si>
    <t>Record 321</t>
  </si>
  <si>
    <t>Record 322</t>
  </si>
  <si>
    <t>Record 323</t>
  </si>
  <si>
    <t>Record 324</t>
  </si>
  <si>
    <t>Record 325</t>
  </si>
  <si>
    <t>Record 326</t>
  </si>
  <si>
    <t>Record 327</t>
  </si>
  <si>
    <t>Record 328</t>
  </si>
  <si>
    <t>Record 329</t>
  </si>
  <si>
    <t>Record 330</t>
  </si>
  <si>
    <t>Record 331</t>
  </si>
  <si>
    <t>Record 332</t>
  </si>
  <si>
    <t>Record 333</t>
  </si>
  <si>
    <t>Record 334</t>
  </si>
  <si>
    <t>Record 335</t>
  </si>
  <si>
    <t>Record 336</t>
  </si>
  <si>
    <t>Record 337</t>
  </si>
  <si>
    <t>Record 338</t>
  </si>
  <si>
    <t>Record 339</t>
  </si>
  <si>
    <t>Record 340</t>
  </si>
  <si>
    <t>Record 341</t>
  </si>
  <si>
    <t>Record 342</t>
  </si>
  <si>
    <t>Record 343</t>
  </si>
  <si>
    <t>Record 344</t>
  </si>
  <si>
    <t>Record 345</t>
  </si>
  <si>
    <t>Record 346</t>
  </si>
  <si>
    <t>Record 347</t>
  </si>
  <si>
    <t>Record 348</t>
  </si>
  <si>
    <t>Record 349</t>
  </si>
  <si>
    <t>Record 350</t>
  </si>
  <si>
    <t>Record 351</t>
  </si>
  <si>
    <t>Record 352</t>
  </si>
  <si>
    <t>Record 353</t>
  </si>
  <si>
    <t>Record 354</t>
  </si>
  <si>
    <t>Record 355</t>
  </si>
  <si>
    <t>Record 356</t>
  </si>
  <si>
    <t>Record 357</t>
  </si>
  <si>
    <t>Record 358</t>
  </si>
  <si>
    <t>Record 359</t>
  </si>
  <si>
    <t>Record 360</t>
  </si>
  <si>
    <t>Record 361</t>
  </si>
  <si>
    <t>Record 362</t>
  </si>
  <si>
    <t>Record 363</t>
  </si>
  <si>
    <t>Record 364</t>
  </si>
  <si>
    <t>Record 365</t>
  </si>
  <si>
    <t>Record 366</t>
  </si>
  <si>
    <t>Record 367</t>
  </si>
  <si>
    <t>Record 368</t>
  </si>
  <si>
    <t>Record 369</t>
  </si>
  <si>
    <t>Record 370</t>
  </si>
  <si>
    <t>Record 371</t>
  </si>
  <si>
    <t>Record 372</t>
  </si>
  <si>
    <t>Record 373</t>
  </si>
  <si>
    <t>Record 374</t>
  </si>
  <si>
    <t>Record 375</t>
  </si>
  <si>
    <t>Record 376</t>
  </si>
  <si>
    <t>Record 377</t>
  </si>
  <si>
    <t>Record 378</t>
  </si>
  <si>
    <t>Record 379</t>
  </si>
  <si>
    <t>Record 380</t>
  </si>
  <si>
    <t>Record 381</t>
  </si>
  <si>
    <t>Record 382</t>
  </si>
  <si>
    <t>Record 383</t>
  </si>
  <si>
    <t>Record 384</t>
  </si>
  <si>
    <t>Record 385</t>
  </si>
  <si>
    <t>Record 386</t>
  </si>
  <si>
    <t>Record 387</t>
  </si>
  <si>
    <t>Record 388</t>
  </si>
  <si>
    <t>Record 389</t>
  </si>
  <si>
    <t>Record 390</t>
  </si>
  <si>
    <t>Record 391</t>
  </si>
  <si>
    <t>Record 392</t>
  </si>
  <si>
    <t>Record 393</t>
  </si>
  <si>
    <t>Record 394</t>
  </si>
  <si>
    <t>Record 395</t>
  </si>
  <si>
    <t>Record 396</t>
  </si>
  <si>
    <t>Record 397</t>
  </si>
  <si>
    <t>Record 398</t>
  </si>
  <si>
    <t>Record 399</t>
  </si>
  <si>
    <t>Record 400</t>
  </si>
  <si>
    <t>Record 401</t>
  </si>
  <si>
    <t>Record 402</t>
  </si>
  <si>
    <t>Record 403</t>
  </si>
  <si>
    <t>Record 404</t>
  </si>
  <si>
    <t>Record 405</t>
  </si>
  <si>
    <t>Record 406</t>
  </si>
  <si>
    <t>Record 407</t>
  </si>
  <si>
    <t>Record 408</t>
  </si>
  <si>
    <t>Record 409</t>
  </si>
  <si>
    <t>Record 410</t>
  </si>
  <si>
    <t>Record 411</t>
  </si>
  <si>
    <t>Record 412</t>
  </si>
  <si>
    <t>Record 413</t>
  </si>
  <si>
    <t>Record 414</t>
  </si>
  <si>
    <t>Record 415</t>
  </si>
  <si>
    <t>Record 416</t>
  </si>
  <si>
    <t>Record 417</t>
  </si>
  <si>
    <t>Record 418</t>
  </si>
  <si>
    <t>Record 419</t>
  </si>
  <si>
    <t>Record 420</t>
  </si>
  <si>
    <t>Record 421</t>
  </si>
  <si>
    <t>Record 422</t>
  </si>
  <si>
    <t>Record 423</t>
  </si>
  <si>
    <t>Record 424</t>
  </si>
  <si>
    <t>Record 425</t>
  </si>
  <si>
    <t>Record 426</t>
  </si>
  <si>
    <t>Record 427</t>
  </si>
  <si>
    <t>Record 428</t>
  </si>
  <si>
    <t>Record 429</t>
  </si>
  <si>
    <t>Record 430</t>
  </si>
  <si>
    <t>Record 431</t>
  </si>
  <si>
    <t>Record 432</t>
  </si>
  <si>
    <t>Record 433</t>
  </si>
  <si>
    <t>Record 434</t>
  </si>
  <si>
    <t>Record 435</t>
  </si>
  <si>
    <t>Record 436</t>
  </si>
  <si>
    <t>Record 437</t>
  </si>
  <si>
    <t>Record 438</t>
  </si>
  <si>
    <t>Record 439</t>
  </si>
  <si>
    <t>Record 440</t>
  </si>
  <si>
    <t>Record 441</t>
  </si>
  <si>
    <t>Record 442</t>
  </si>
  <si>
    <t>Record 443</t>
  </si>
  <si>
    <t>Record 444</t>
  </si>
  <si>
    <t>Record 445</t>
  </si>
  <si>
    <t>Record 446</t>
  </si>
  <si>
    <t>Record 447</t>
  </si>
  <si>
    <t>Record 448</t>
  </si>
  <si>
    <t>Record 449</t>
  </si>
  <si>
    <t>Record 450</t>
  </si>
  <si>
    <t>Record 451</t>
  </si>
  <si>
    <t>Record 452</t>
  </si>
  <si>
    <t>Record 453</t>
  </si>
  <si>
    <t>Record 454</t>
  </si>
  <si>
    <t>Record 455</t>
  </si>
  <si>
    <t>Record 456</t>
  </si>
  <si>
    <t>Record 457</t>
  </si>
  <si>
    <t>Record 458</t>
  </si>
  <si>
    <t>Record 459</t>
  </si>
  <si>
    <t>Record 460</t>
  </si>
  <si>
    <t>Record 461</t>
  </si>
  <si>
    <t>Record 462</t>
  </si>
  <si>
    <t>Record 463</t>
  </si>
  <si>
    <t>Record 464</t>
  </si>
  <si>
    <t>Record 465</t>
  </si>
  <si>
    <t>Record 466</t>
  </si>
  <si>
    <t>Record 467</t>
  </si>
  <si>
    <t>Record 468</t>
  </si>
  <si>
    <t>Record 469</t>
  </si>
  <si>
    <t>Record 470</t>
  </si>
  <si>
    <t>Record 471</t>
  </si>
  <si>
    <t>Record 472</t>
  </si>
  <si>
    <t>Record 473</t>
  </si>
  <si>
    <t>Record 474</t>
  </si>
  <si>
    <t>Record 475</t>
  </si>
  <si>
    <t>Record 476</t>
  </si>
  <si>
    <t>Record 477</t>
  </si>
  <si>
    <t>Record 478</t>
  </si>
  <si>
    <t>Record 479</t>
  </si>
  <si>
    <t>Record 480</t>
  </si>
  <si>
    <t>Record 481</t>
  </si>
  <si>
    <t>Record 482</t>
  </si>
  <si>
    <t>Record 483</t>
  </si>
  <si>
    <t>Record 484</t>
  </si>
  <si>
    <t>Record 485</t>
  </si>
  <si>
    <t>Record 486</t>
  </si>
  <si>
    <t>Record 487</t>
  </si>
  <si>
    <t>Record 488</t>
  </si>
  <si>
    <t>Record 489</t>
  </si>
  <si>
    <t>Record 490</t>
  </si>
  <si>
    <t>Record 491</t>
  </si>
  <si>
    <t>Record 492</t>
  </si>
  <si>
    <t>Record 493</t>
  </si>
  <si>
    <t>Record 494</t>
  </si>
  <si>
    <t>Record 495</t>
  </si>
  <si>
    <t>Record 496</t>
  </si>
  <si>
    <t>Record 497</t>
  </si>
  <si>
    <t>Record 498</t>
  </si>
  <si>
    <t>Record 499</t>
  </si>
  <si>
    <t>Record 500</t>
  </si>
  <si>
    <t>Record 501</t>
  </si>
  <si>
    <t>Record 502</t>
  </si>
  <si>
    <t>Record 503</t>
  </si>
  <si>
    <t>Record 504</t>
  </si>
  <si>
    <t>Record 505</t>
  </si>
  <si>
    <t>Record 506</t>
  </si>
  <si>
    <t>Record 507</t>
  </si>
  <si>
    <t>Record 508</t>
  </si>
  <si>
    <t>Record 509</t>
  </si>
  <si>
    <t>Record 510</t>
  </si>
  <si>
    <t>Record 511</t>
  </si>
  <si>
    <t>Record 512</t>
  </si>
  <si>
    <t>Record 513</t>
  </si>
  <si>
    <t>Record 514</t>
  </si>
  <si>
    <t>Record 515</t>
  </si>
  <si>
    <t>Record 516</t>
  </si>
  <si>
    <t>Record 517</t>
  </si>
  <si>
    <t>Record 518</t>
  </si>
  <si>
    <t>Record 519</t>
  </si>
  <si>
    <t>Record 520</t>
  </si>
  <si>
    <t>Record 521</t>
  </si>
  <si>
    <t>Record 522</t>
  </si>
  <si>
    <t>Record 523</t>
  </si>
  <si>
    <t>Record 524</t>
  </si>
  <si>
    <t>Record 525</t>
  </si>
  <si>
    <t>Record 526</t>
  </si>
  <si>
    <t>Record 527</t>
  </si>
  <si>
    <t>Record 528</t>
  </si>
  <si>
    <t>Record 529</t>
  </si>
  <si>
    <t>Record 530</t>
  </si>
  <si>
    <t>Record 531</t>
  </si>
  <si>
    <t>Record 532</t>
  </si>
  <si>
    <t>Record 533</t>
  </si>
  <si>
    <t>Record 534</t>
  </si>
  <si>
    <t>Record 535</t>
  </si>
  <si>
    <t>Record 536</t>
  </si>
  <si>
    <t>Record 537</t>
  </si>
  <si>
    <t>Record 538</t>
  </si>
  <si>
    <t>Record 539</t>
  </si>
  <si>
    <t>Record 540</t>
  </si>
  <si>
    <t>Record 541</t>
  </si>
  <si>
    <t>Record 542</t>
  </si>
  <si>
    <t>Record 543</t>
  </si>
  <si>
    <t>Record 544</t>
  </si>
  <si>
    <t>Record 545</t>
  </si>
  <si>
    <t>Record 546</t>
  </si>
  <si>
    <t>Record 547</t>
  </si>
  <si>
    <t>Record 548</t>
  </si>
  <si>
    <t>Record 549</t>
  </si>
  <si>
    <t>Record 550</t>
  </si>
  <si>
    <t>Record 551</t>
  </si>
  <si>
    <t>Record 552</t>
  </si>
  <si>
    <t>Record 553</t>
  </si>
  <si>
    <t>Record 554</t>
  </si>
  <si>
    <t>Record 555</t>
  </si>
  <si>
    <t>Record 556</t>
  </si>
  <si>
    <t>Record 557</t>
  </si>
  <si>
    <t>Record 558</t>
  </si>
  <si>
    <t>Record 559</t>
  </si>
  <si>
    <t>Record 560</t>
  </si>
  <si>
    <t>Record 561</t>
  </si>
  <si>
    <t>Record 562</t>
  </si>
  <si>
    <t>Record 563</t>
  </si>
  <si>
    <t>Record 564</t>
  </si>
  <si>
    <t>Record 565</t>
  </si>
  <si>
    <t>Record 566</t>
  </si>
  <si>
    <t>Record 567</t>
  </si>
  <si>
    <t>Record 568</t>
  </si>
  <si>
    <t>Record 569</t>
  </si>
  <si>
    <t>Record 570</t>
  </si>
  <si>
    <t>Record 571</t>
  </si>
  <si>
    <t>Record 572</t>
  </si>
  <si>
    <t>Record 573</t>
  </si>
  <si>
    <t>Record 574</t>
  </si>
  <si>
    <t>Record 575</t>
  </si>
  <si>
    <t>Record 576</t>
  </si>
  <si>
    <t>Record 577</t>
  </si>
  <si>
    <t>Record 578</t>
  </si>
  <si>
    <t>Record 579</t>
  </si>
  <si>
    <t>Record 580</t>
  </si>
  <si>
    <t>Record 581</t>
  </si>
  <si>
    <t>Record 582</t>
  </si>
  <si>
    <t>Record 583</t>
  </si>
  <si>
    <t>Record 584</t>
  </si>
  <si>
    <t>Record 585</t>
  </si>
  <si>
    <t>Record 586</t>
  </si>
  <si>
    <t>Record 587</t>
  </si>
  <si>
    <t>Record 588</t>
  </si>
  <si>
    <t>Record 589</t>
  </si>
  <si>
    <t>Record 590</t>
  </si>
  <si>
    <t>Record 591</t>
  </si>
  <si>
    <t>Record 592</t>
  </si>
  <si>
    <t>Record 593</t>
  </si>
  <si>
    <t>Record 594</t>
  </si>
  <si>
    <t>Record 595</t>
  </si>
  <si>
    <t>Record 596</t>
  </si>
  <si>
    <t>Record 597</t>
  </si>
  <si>
    <t>Record 598</t>
  </si>
  <si>
    <t>Record 599</t>
  </si>
  <si>
    <t>Record 600</t>
  </si>
  <si>
    <t>Record 601</t>
  </si>
  <si>
    <t>Record 602</t>
  </si>
  <si>
    <t>Record 603</t>
  </si>
  <si>
    <t>Record 604</t>
  </si>
  <si>
    <t>Record 605</t>
  </si>
  <si>
    <t>Record 606</t>
  </si>
  <si>
    <t>Record 607</t>
  </si>
  <si>
    <t>Record 608</t>
  </si>
  <si>
    <t>Record 609</t>
  </si>
  <si>
    <t>Record 610</t>
  </si>
  <si>
    <t>Record 611</t>
  </si>
  <si>
    <t>Record 612</t>
  </si>
  <si>
    <t>Record 613</t>
  </si>
  <si>
    <t>Record 614</t>
  </si>
  <si>
    <t>Record 615</t>
  </si>
  <si>
    <t>Record 616</t>
  </si>
  <si>
    <t>Record 617</t>
  </si>
  <si>
    <t>Record 618</t>
  </si>
  <si>
    <t>Record 619</t>
  </si>
  <si>
    <t>Record 620</t>
  </si>
  <si>
    <t>Record 621</t>
  </si>
  <si>
    <t>Record 622</t>
  </si>
  <si>
    <t>Record 623</t>
  </si>
  <si>
    <t>Record 624</t>
  </si>
  <si>
    <t>Record 625</t>
  </si>
  <si>
    <t>Record 626</t>
  </si>
  <si>
    <t>Record 627</t>
  </si>
  <si>
    <t>Record 628</t>
  </si>
  <si>
    <t>Record 629</t>
  </si>
  <si>
    <t>Record 630</t>
  </si>
  <si>
    <t>Record 631</t>
  </si>
  <si>
    <t>Record 632</t>
  </si>
  <si>
    <t>Record 633</t>
  </si>
  <si>
    <t>Record 634</t>
  </si>
  <si>
    <t>Record 635</t>
  </si>
  <si>
    <t>Record 636</t>
  </si>
  <si>
    <t>Record 637</t>
  </si>
  <si>
    <t>Record 638</t>
  </si>
  <si>
    <t>Record 639</t>
  </si>
  <si>
    <t>Record 640</t>
  </si>
  <si>
    <t>Record 641</t>
  </si>
  <si>
    <t>Record 642</t>
  </si>
  <si>
    <t>Record 643</t>
  </si>
  <si>
    <t>Record 644</t>
  </si>
  <si>
    <t>Record 645</t>
  </si>
  <si>
    <t>Record 646</t>
  </si>
  <si>
    <t>Record 647</t>
  </si>
  <si>
    <t>Record 648</t>
  </si>
  <si>
    <t>Record 649</t>
  </si>
  <si>
    <t>Record 650</t>
  </si>
  <si>
    <t>Record 651</t>
  </si>
  <si>
    <t>Record 652</t>
  </si>
  <si>
    <t>Record 653</t>
  </si>
  <si>
    <t>Record 654</t>
  </si>
  <si>
    <t>Record 655</t>
  </si>
  <si>
    <t>Record 656</t>
  </si>
  <si>
    <t>Record 657</t>
  </si>
  <si>
    <t>Record 658</t>
  </si>
  <si>
    <t>Record 659</t>
  </si>
  <si>
    <t>Record 660</t>
  </si>
  <si>
    <t>Record 661</t>
  </si>
  <si>
    <t>Record 662</t>
  </si>
  <si>
    <t>Record 663</t>
  </si>
  <si>
    <t>Record 664</t>
  </si>
  <si>
    <t>Record 665</t>
  </si>
  <si>
    <t>Record 666</t>
  </si>
  <si>
    <t>Record 667</t>
  </si>
  <si>
    <t>Record 668</t>
  </si>
  <si>
    <t>Record 669</t>
  </si>
  <si>
    <t>Record 670</t>
  </si>
  <si>
    <t>Record 671</t>
  </si>
  <si>
    <t>Record 672</t>
  </si>
  <si>
    <t>Record 673</t>
  </si>
  <si>
    <t>Record 674</t>
  </si>
  <si>
    <t>Record 675</t>
  </si>
  <si>
    <t>Record 676</t>
  </si>
  <si>
    <t>Record 677</t>
  </si>
  <si>
    <t>Record 678</t>
  </si>
  <si>
    <t>Record 679</t>
  </si>
  <si>
    <t>Record 680</t>
  </si>
  <si>
    <t>Record 681</t>
  </si>
  <si>
    <t>Record 682</t>
  </si>
  <si>
    <t>Record 683</t>
  </si>
  <si>
    <t>Record 684</t>
  </si>
  <si>
    <t>Record 685</t>
  </si>
  <si>
    <t>Record 686</t>
  </si>
  <si>
    <t>Record 687</t>
  </si>
  <si>
    <t>Record 688</t>
  </si>
  <si>
    <t>Record 689</t>
  </si>
  <si>
    <t>Record 690</t>
  </si>
  <si>
    <t>Record 691</t>
  </si>
  <si>
    <t>Record 692</t>
  </si>
  <si>
    <t>Record 693</t>
  </si>
  <si>
    <t>Record 694</t>
  </si>
  <si>
    <t>Record 695</t>
  </si>
  <si>
    <t>Record 696</t>
  </si>
  <si>
    <t>Record 697</t>
  </si>
  <si>
    <t>Record 698</t>
  </si>
  <si>
    <t>Record 699</t>
  </si>
  <si>
    <t>Record 700</t>
  </si>
  <si>
    <t>Record 701</t>
  </si>
  <si>
    <t>Record 702</t>
  </si>
  <si>
    <t>Record 703</t>
  </si>
  <si>
    <t>Record 704</t>
  </si>
  <si>
    <t>Record 705</t>
  </si>
  <si>
    <t>Record 706</t>
  </si>
  <si>
    <t>Record 707</t>
  </si>
  <si>
    <t>Record 708</t>
  </si>
  <si>
    <t>Record 709</t>
  </si>
  <si>
    <t>Record 710</t>
  </si>
  <si>
    <t>Record 711</t>
  </si>
  <si>
    <t>Record 712</t>
  </si>
  <si>
    <t>Record 713</t>
  </si>
  <si>
    <t>Record 714</t>
  </si>
  <si>
    <t>Record 715</t>
  </si>
  <si>
    <t>Record 716</t>
  </si>
  <si>
    <t>Record 717</t>
  </si>
  <si>
    <t>Record 718</t>
  </si>
  <si>
    <t>Record 719</t>
  </si>
  <si>
    <t>Record 720</t>
  </si>
  <si>
    <t>Record 721</t>
  </si>
  <si>
    <t>Record 722</t>
  </si>
  <si>
    <t>Record 723</t>
  </si>
  <si>
    <t>Record 724</t>
  </si>
  <si>
    <t>Record 725</t>
  </si>
  <si>
    <t>Record 726</t>
  </si>
  <si>
    <t>Record 727</t>
  </si>
  <si>
    <t>Record 728</t>
  </si>
  <si>
    <t>Record 729</t>
  </si>
  <si>
    <t>Record 730</t>
  </si>
  <si>
    <t>Record 731</t>
  </si>
  <si>
    <t>Record 732</t>
  </si>
  <si>
    <t>Record 733</t>
  </si>
  <si>
    <t>Record 734</t>
  </si>
  <si>
    <t>Record 735</t>
  </si>
  <si>
    <t>Record 736</t>
  </si>
  <si>
    <t>Record 737</t>
  </si>
  <si>
    <t>Record 738</t>
  </si>
  <si>
    <t>Record 739</t>
  </si>
  <si>
    <t>Record 740</t>
  </si>
  <si>
    <t>Record 741</t>
  </si>
  <si>
    <t>Record 742</t>
  </si>
  <si>
    <t>Record 743</t>
  </si>
  <si>
    <t>Record 744</t>
  </si>
  <si>
    <t>Record 745</t>
  </si>
  <si>
    <t>Record 746</t>
  </si>
  <si>
    <t>Record 747</t>
  </si>
  <si>
    <t>Record 748</t>
  </si>
  <si>
    <t>Record 749</t>
  </si>
  <si>
    <t>Record 750</t>
  </si>
  <si>
    <t>Record 751</t>
  </si>
  <si>
    <t>Record 752</t>
  </si>
  <si>
    <t>Record 753</t>
  </si>
  <si>
    <t>Record 754</t>
  </si>
  <si>
    <t>Record 755</t>
  </si>
  <si>
    <t>Record 756</t>
  </si>
  <si>
    <t>Record 757</t>
  </si>
  <si>
    <t>Record 758</t>
  </si>
  <si>
    <t>Record 759</t>
  </si>
  <si>
    <t>Record 760</t>
  </si>
  <si>
    <t>Record 761</t>
  </si>
  <si>
    <t>Record 762</t>
  </si>
  <si>
    <t>Record 763</t>
  </si>
  <si>
    <t>Record 764</t>
  </si>
  <si>
    <t>Record 765</t>
  </si>
  <si>
    <t>Record 766</t>
  </si>
  <si>
    <t>Record 767</t>
  </si>
  <si>
    <t>Record 768</t>
  </si>
  <si>
    <t>Record 769</t>
  </si>
  <si>
    <t>Record 770</t>
  </si>
  <si>
    <t>Record 771</t>
  </si>
  <si>
    <t>Record 772</t>
  </si>
  <si>
    <t>Record 773</t>
  </si>
  <si>
    <t>Record 774</t>
  </si>
  <si>
    <t>Record 775</t>
  </si>
  <si>
    <t>Record 776</t>
  </si>
  <si>
    <t>Record 777</t>
  </si>
  <si>
    <t>Record 778</t>
  </si>
  <si>
    <t>Record 779</t>
  </si>
  <si>
    <t>Record 780</t>
  </si>
  <si>
    <t>Record 781</t>
  </si>
  <si>
    <t>Record 782</t>
  </si>
  <si>
    <t>Record 783</t>
  </si>
  <si>
    <t>Record 784</t>
  </si>
  <si>
    <t>Record 785</t>
  </si>
  <si>
    <t>Record 786</t>
  </si>
  <si>
    <t>Record 787</t>
  </si>
  <si>
    <t>Record 788</t>
  </si>
  <si>
    <t>Record 789</t>
  </si>
  <si>
    <t>Record 790</t>
  </si>
  <si>
    <t>Record 791</t>
  </si>
  <si>
    <t>Record 792</t>
  </si>
  <si>
    <t>Record 793</t>
  </si>
  <si>
    <t>Record 794</t>
  </si>
  <si>
    <t>Record 795</t>
  </si>
  <si>
    <t>Record 796</t>
  </si>
  <si>
    <t>Record 797</t>
  </si>
  <si>
    <t>Record 798</t>
  </si>
  <si>
    <t>Record 799</t>
  </si>
  <si>
    <t>Record 800</t>
  </si>
  <si>
    <t>Record 801</t>
  </si>
  <si>
    <t>Record 802</t>
  </si>
  <si>
    <t>Record 803</t>
  </si>
  <si>
    <t>Record 804</t>
  </si>
  <si>
    <t>Record 805</t>
  </si>
  <si>
    <t>Record 806</t>
  </si>
  <si>
    <t>Record 807</t>
  </si>
  <si>
    <t>Record 808</t>
  </si>
  <si>
    <t>Record 809</t>
  </si>
  <si>
    <t>Record 810</t>
  </si>
  <si>
    <t>Record 811</t>
  </si>
  <si>
    <t>Record 812</t>
  </si>
  <si>
    <t>Record 813</t>
  </si>
  <si>
    <t>Record 814</t>
  </si>
  <si>
    <t>Record 815</t>
  </si>
  <si>
    <t>Record 816</t>
  </si>
  <si>
    <t>Record 817</t>
  </si>
  <si>
    <t>Record 818</t>
  </si>
  <si>
    <t>Record 819</t>
  </si>
  <si>
    <t>Record 820</t>
  </si>
  <si>
    <t>Record 821</t>
  </si>
  <si>
    <t>Record 822</t>
  </si>
  <si>
    <t>Record 823</t>
  </si>
  <si>
    <t>Record 824</t>
  </si>
  <si>
    <t>Record 825</t>
  </si>
  <si>
    <t>Record 826</t>
  </si>
  <si>
    <t>Record 827</t>
  </si>
  <si>
    <t>Record 828</t>
  </si>
  <si>
    <t>Record 829</t>
  </si>
  <si>
    <t>Record 830</t>
  </si>
  <si>
    <t>Record 831</t>
  </si>
  <si>
    <t>Record 832</t>
  </si>
  <si>
    <t>Record 833</t>
  </si>
  <si>
    <t>Record 834</t>
  </si>
  <si>
    <t>Record 835</t>
  </si>
  <si>
    <t>Record 836</t>
  </si>
  <si>
    <t>Record 837</t>
  </si>
  <si>
    <t>Record 838</t>
  </si>
  <si>
    <t>Record 839</t>
  </si>
  <si>
    <t>Record 840</t>
  </si>
  <si>
    <t>Record 841</t>
  </si>
  <si>
    <t>Record 842</t>
  </si>
  <si>
    <t>Record 843</t>
  </si>
  <si>
    <t>Record 844</t>
  </si>
  <si>
    <t>Record 845</t>
  </si>
  <si>
    <t>Record 846</t>
  </si>
  <si>
    <t>Record 847</t>
  </si>
  <si>
    <t>Record 848</t>
  </si>
  <si>
    <t>Record 849</t>
  </si>
  <si>
    <t>Record 850</t>
  </si>
  <si>
    <t>Record 851</t>
  </si>
  <si>
    <t>Record 852</t>
  </si>
  <si>
    <t>Record 853</t>
  </si>
  <si>
    <t>Record 854</t>
  </si>
  <si>
    <t>Record 855</t>
  </si>
  <si>
    <t>Record 856</t>
  </si>
  <si>
    <t>Record 857</t>
  </si>
  <si>
    <t>Record 858</t>
  </si>
  <si>
    <t>Record 859</t>
  </si>
  <si>
    <t>Record 860</t>
  </si>
  <si>
    <t>Record 861</t>
  </si>
  <si>
    <t>Record 862</t>
  </si>
  <si>
    <t>Record 863</t>
  </si>
  <si>
    <t>Record 864</t>
  </si>
  <si>
    <t>Record 865</t>
  </si>
  <si>
    <t>Record 866</t>
  </si>
  <si>
    <t>Record 867</t>
  </si>
  <si>
    <t>Record 868</t>
  </si>
  <si>
    <t>Record 869</t>
  </si>
  <si>
    <t>Record 870</t>
  </si>
  <si>
    <t>Record 871</t>
  </si>
  <si>
    <t>Record 872</t>
  </si>
  <si>
    <t>Record 873</t>
  </si>
  <si>
    <t>Record 874</t>
  </si>
  <si>
    <t>Record 875</t>
  </si>
  <si>
    <t>Record 876</t>
  </si>
  <si>
    <t>Record 877</t>
  </si>
  <si>
    <t>Record 878</t>
  </si>
  <si>
    <t>Record 879</t>
  </si>
  <si>
    <t>Record 880</t>
  </si>
  <si>
    <t>Record 881</t>
  </si>
  <si>
    <t>Record 882</t>
  </si>
  <si>
    <t>Record 883</t>
  </si>
  <si>
    <t>Record 884</t>
  </si>
  <si>
    <t>Record 885</t>
  </si>
  <si>
    <t>Record 886</t>
  </si>
  <si>
    <t>Record 887</t>
  </si>
  <si>
    <t>Record 888</t>
  </si>
  <si>
    <t>Record 889</t>
  </si>
  <si>
    <t>Record 890</t>
  </si>
  <si>
    <t>Record 891</t>
  </si>
  <si>
    <t>Record 892</t>
  </si>
  <si>
    <t>Record 893</t>
  </si>
  <si>
    <t>Record 894</t>
  </si>
  <si>
    <t>Record 895</t>
  </si>
  <si>
    <t>Record 896</t>
  </si>
  <si>
    <t>Record 897</t>
  </si>
  <si>
    <t>Record 898</t>
  </si>
  <si>
    <t>Record 899</t>
  </si>
  <si>
    <t>Record 900</t>
  </si>
  <si>
    <t>Record 901</t>
  </si>
  <si>
    <t>Record 902</t>
  </si>
  <si>
    <t>Record 903</t>
  </si>
  <si>
    <t>Record 904</t>
  </si>
  <si>
    <t>Record 905</t>
  </si>
  <si>
    <t>Record 906</t>
  </si>
  <si>
    <t>Record 907</t>
  </si>
  <si>
    <t>Record 908</t>
  </si>
  <si>
    <t>Record 909</t>
  </si>
  <si>
    <t>Record 910</t>
  </si>
  <si>
    <t>Record 911</t>
  </si>
  <si>
    <t>Record 912</t>
  </si>
  <si>
    <t>Record 913</t>
  </si>
  <si>
    <t>Record 914</t>
  </si>
  <si>
    <t>Record 915</t>
  </si>
  <si>
    <t>Record 916</t>
  </si>
  <si>
    <t>Record 917</t>
  </si>
  <si>
    <t>Record 918</t>
  </si>
  <si>
    <t>Record 919</t>
  </si>
  <si>
    <t>Record 920</t>
  </si>
  <si>
    <t>Record 921</t>
  </si>
  <si>
    <t>Record 922</t>
  </si>
  <si>
    <t>Record 923</t>
  </si>
  <si>
    <t>Record 924</t>
  </si>
  <si>
    <t>Record 925</t>
  </si>
  <si>
    <t>Record 926</t>
  </si>
  <si>
    <t>Record 927</t>
  </si>
  <si>
    <t>Record 928</t>
  </si>
  <si>
    <t>Record 929</t>
  </si>
  <si>
    <t>Record 930</t>
  </si>
  <si>
    <t>Record 931</t>
  </si>
  <si>
    <t>Record 932</t>
  </si>
  <si>
    <t>Record 933</t>
  </si>
  <si>
    <t>Record 934</t>
  </si>
  <si>
    <t>Record 935</t>
  </si>
  <si>
    <t>Record 936</t>
  </si>
  <si>
    <t>Record 937</t>
  </si>
  <si>
    <t>Record 938</t>
  </si>
  <si>
    <t>Record 939</t>
  </si>
  <si>
    <t>Record 940</t>
  </si>
  <si>
    <t>Record 941</t>
  </si>
  <si>
    <t>Record 942</t>
  </si>
  <si>
    <t>Record 943</t>
  </si>
  <si>
    <t>Record 944</t>
  </si>
  <si>
    <t>Record 945</t>
  </si>
  <si>
    <t>Record 946</t>
  </si>
  <si>
    <t>Record 947</t>
  </si>
  <si>
    <t>Record 948</t>
  </si>
  <si>
    <t>Record 949</t>
  </si>
  <si>
    <t>Record 950</t>
  </si>
  <si>
    <t>Record 951</t>
  </si>
  <si>
    <t>Record 952</t>
  </si>
  <si>
    <t>Record 953</t>
  </si>
  <si>
    <t>Record 954</t>
  </si>
  <si>
    <t>Record 955</t>
  </si>
  <si>
    <t>Record 956</t>
  </si>
  <si>
    <t>Record 957</t>
  </si>
  <si>
    <t>Record 958</t>
  </si>
  <si>
    <t>Record 959</t>
  </si>
  <si>
    <t>Record 960</t>
  </si>
  <si>
    <t>Record 961</t>
  </si>
  <si>
    <t>Record 962</t>
  </si>
  <si>
    <t>Record 963</t>
  </si>
  <si>
    <t>Record 964</t>
  </si>
  <si>
    <t>Record 965</t>
  </si>
  <si>
    <t>Record 966</t>
  </si>
  <si>
    <t>Record 967</t>
  </si>
  <si>
    <t>Record 968</t>
  </si>
  <si>
    <t>Record 969</t>
  </si>
  <si>
    <t>Record 970</t>
  </si>
  <si>
    <t>Record 971</t>
  </si>
  <si>
    <t>Record 972</t>
  </si>
  <si>
    <t>Record 973</t>
  </si>
  <si>
    <t>Record 974</t>
  </si>
  <si>
    <t>Record 975</t>
  </si>
  <si>
    <t>Record 976</t>
  </si>
  <si>
    <t>Record 977</t>
  </si>
  <si>
    <t>Record 978</t>
  </si>
  <si>
    <t>Record 979</t>
  </si>
  <si>
    <t>Record 980</t>
  </si>
  <si>
    <t>Record 981</t>
  </si>
  <si>
    <t>Record 982</t>
  </si>
  <si>
    <t>Record 983</t>
  </si>
  <si>
    <t>Record 984</t>
  </si>
  <si>
    <t>Record 985</t>
  </si>
  <si>
    <t>Record 986</t>
  </si>
  <si>
    <t>Record 987</t>
  </si>
  <si>
    <t>Record 988</t>
  </si>
  <si>
    <t>Record 989</t>
  </si>
  <si>
    <t>Record 990</t>
  </si>
  <si>
    <t>Record 991</t>
  </si>
  <si>
    <t>Record 992</t>
  </si>
  <si>
    <t>Record 993</t>
  </si>
  <si>
    <t>Record 994</t>
  </si>
  <si>
    <t>Record 995</t>
  </si>
  <si>
    <t>Record 996</t>
  </si>
  <si>
    <t>Record 997</t>
  </si>
  <si>
    <t>Record 998</t>
  </si>
  <si>
    <t>Record 999</t>
  </si>
  <si>
    <t>Record 1000</t>
  </si>
  <si>
    <t>Record 1001</t>
  </si>
  <si>
    <t>Record 1002</t>
  </si>
  <si>
    <t>Record 1003</t>
  </si>
  <si>
    <t>Record 1004</t>
  </si>
  <si>
    <t>Record 1005</t>
  </si>
  <si>
    <t>Record 1006</t>
  </si>
  <si>
    <t>Record 1007</t>
  </si>
  <si>
    <t>Record 1008</t>
  </si>
  <si>
    <t>Record 1009</t>
  </si>
  <si>
    <t>Record 1010</t>
  </si>
  <si>
    <t>Record 1011</t>
  </si>
  <si>
    <t>Record 1012</t>
  </si>
  <si>
    <t>Record 1013</t>
  </si>
  <si>
    <t>Record 1014</t>
  </si>
  <si>
    <t>Record 1015</t>
  </si>
  <si>
    <t>Record 1016</t>
  </si>
  <si>
    <t>Record 1017</t>
  </si>
  <si>
    <t>Record 1018</t>
  </si>
  <si>
    <t>Record 1019</t>
  </si>
  <si>
    <t>Record 1020</t>
  </si>
  <si>
    <t>Record 1021</t>
  </si>
  <si>
    <t>Record 1022</t>
  </si>
  <si>
    <t>Record 1023</t>
  </si>
  <si>
    <t>Record 1024</t>
  </si>
  <si>
    <t>Record 1025</t>
  </si>
  <si>
    <t>Record 1026</t>
  </si>
  <si>
    <t>Record 1027</t>
  </si>
  <si>
    <t>Record 1028</t>
  </si>
  <si>
    <t>Record 1029</t>
  </si>
  <si>
    <t>Record 1030</t>
  </si>
  <si>
    <t>Record 1031</t>
  </si>
  <si>
    <t>Record 1032</t>
  </si>
  <si>
    <t>Record 1033</t>
  </si>
  <si>
    <t>Record 1034</t>
  </si>
  <si>
    <t>Record 1035</t>
  </si>
  <si>
    <t>Record 1036</t>
  </si>
  <si>
    <t>Record 1037</t>
  </si>
  <si>
    <t>Record 1038</t>
  </si>
  <si>
    <t>Record 1039</t>
  </si>
  <si>
    <t>Record 1040</t>
  </si>
  <si>
    <t>Record 1041</t>
  </si>
  <si>
    <t>Record 1042</t>
  </si>
  <si>
    <t>Record 1043</t>
  </si>
  <si>
    <t>Record 1044</t>
  </si>
  <si>
    <t>Record 1045</t>
  </si>
  <si>
    <t>Record 1046</t>
  </si>
  <si>
    <t>Record 1047</t>
  </si>
  <si>
    <t>Record 1048</t>
  </si>
  <si>
    <t>Record 1049</t>
  </si>
  <si>
    <t>Record 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</si>
</sst>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;;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rgb="FF4169E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0"/>
      <color rgb="FF4169E1"/>
      <name val="Aptos Narrow"/>
      <family val="2"/>
      <scheme val="minor"/>
    </font>
    <font>
      <b/>
      <sz val="1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2" fontId="0" fillId="0" borderId="0" xfId="0" applyNumberFormat="1"/>
    <xf numFmtId="0" fontId="0" fillId="0" borderId="3" xfId="0" applyBorder="1" applyAlignment="1">
      <alignment horizontal="left" indent="1"/>
    </xf>
    <xf numFmtId="1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right"/>
    </xf>
    <xf numFmtId="0" fontId="0" fillId="0" borderId="6" xfId="0" applyBorder="1"/>
    <xf numFmtId="0" fontId="3" fillId="0" borderId="0" xfId="0" applyFont="1"/>
    <xf numFmtId="2" fontId="0" fillId="0" borderId="7" xfId="0" applyNumberFormat="1" applyBorder="1"/>
    <xf numFmtId="0" fontId="0" fillId="0" borderId="7" xfId="0" applyBorder="1"/>
    <xf numFmtId="10" fontId="0" fillId="0" borderId="0" xfId="0" applyNumberFormat="1"/>
    <xf numFmtId="9" fontId="0" fillId="0" borderId="0" xfId="2" applyFont="1"/>
    <xf numFmtId="43" fontId="0" fillId="0" borderId="0" xfId="1" applyFont="1"/>
    <xf numFmtId="0" fontId="0" fillId="0" borderId="8" xfId="0" applyBorder="1"/>
    <xf numFmtId="0" fontId="5" fillId="0" borderId="0" xfId="0" applyFont="1" applyAlignment="1">
      <alignment horizontal="left"/>
    </xf>
    <xf numFmtId="164" fontId="0" fillId="0" borderId="0" xfId="0" applyNumberFormat="1"/>
    <xf numFmtId="0" fontId="6" fillId="2" borderId="9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4" fillId="0" borderId="9" xfId="3" applyFill="1" applyBorder="1"/>
    <xf numFmtId="0" fontId="0" fillId="0" borderId="11" xfId="0" applyBorder="1"/>
    <xf numFmtId="0" fontId="7" fillId="3" borderId="12" xfId="0" applyFont="1" applyFill="1" applyBorder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left"/>
    </xf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8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Arrival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'Airport Data'!$I$1</c:f>
              <c:strCache>
                <c:ptCount val="1"/>
                <c:pt idx="0">
                  <c:v>ArrivalDelay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'Airport Data'!$B$2:$B$1050</c:f>
              <c:numCache>
                <c:formatCode>General</c:formatCode>
                <c:ptCount val="1049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6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5</c:v>
                </c:pt>
                <c:pt idx="42">
                  <c:v>7</c:v>
                </c:pt>
                <c:pt idx="43">
                  <c:v>2</c:v>
                </c:pt>
                <c:pt idx="44">
                  <c:v>7</c:v>
                </c:pt>
                <c:pt idx="45">
                  <c:v>7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7</c:v>
                </c:pt>
                <c:pt idx="55">
                  <c:v>1</c:v>
                </c:pt>
                <c:pt idx="56">
                  <c:v>1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7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7</c:v>
                </c:pt>
                <c:pt idx="79">
                  <c:v>5</c:v>
                </c:pt>
                <c:pt idx="80">
                  <c:v>2</c:v>
                </c:pt>
                <c:pt idx="81">
                  <c:v>6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7</c:v>
                </c:pt>
                <c:pt idx="111">
                  <c:v>4</c:v>
                </c:pt>
                <c:pt idx="112">
                  <c:v>6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7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3</c:v>
                </c:pt>
                <c:pt idx="125">
                  <c:v>5</c:v>
                </c:pt>
                <c:pt idx="126">
                  <c:v>5</c:v>
                </c:pt>
                <c:pt idx="127">
                  <c:v>1</c:v>
                </c:pt>
                <c:pt idx="128">
                  <c:v>3</c:v>
                </c:pt>
                <c:pt idx="129">
                  <c:v>7</c:v>
                </c:pt>
                <c:pt idx="130">
                  <c:v>2</c:v>
                </c:pt>
                <c:pt idx="131">
                  <c:v>6</c:v>
                </c:pt>
                <c:pt idx="132">
                  <c:v>2</c:v>
                </c:pt>
                <c:pt idx="133">
                  <c:v>7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7</c:v>
                </c:pt>
                <c:pt idx="139">
                  <c:v>6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6</c:v>
                </c:pt>
                <c:pt idx="144">
                  <c:v>6</c:v>
                </c:pt>
                <c:pt idx="145">
                  <c:v>2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6</c:v>
                </c:pt>
                <c:pt idx="154">
                  <c:v>6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2</c:v>
                </c:pt>
                <c:pt idx="163">
                  <c:v>7</c:v>
                </c:pt>
                <c:pt idx="164">
                  <c:v>2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6</c:v>
                </c:pt>
                <c:pt idx="169">
                  <c:v>6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5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7</c:v>
                </c:pt>
                <c:pt idx="189">
                  <c:v>1</c:v>
                </c:pt>
                <c:pt idx="190">
                  <c:v>1</c:v>
                </c:pt>
                <c:pt idx="191">
                  <c:v>4</c:v>
                </c:pt>
                <c:pt idx="192">
                  <c:v>4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1</c:v>
                </c:pt>
                <c:pt idx="197">
                  <c:v>5</c:v>
                </c:pt>
                <c:pt idx="198">
                  <c:v>5</c:v>
                </c:pt>
                <c:pt idx="199">
                  <c:v>2</c:v>
                </c:pt>
                <c:pt idx="200">
                  <c:v>3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4</c:v>
                </c:pt>
                <c:pt idx="207">
                  <c:v>7</c:v>
                </c:pt>
                <c:pt idx="208">
                  <c:v>7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6</c:v>
                </c:pt>
                <c:pt idx="214">
                  <c:v>3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1</c:v>
                </c:pt>
                <c:pt idx="221">
                  <c:v>3</c:v>
                </c:pt>
                <c:pt idx="222">
                  <c:v>6</c:v>
                </c:pt>
                <c:pt idx="223">
                  <c:v>1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5</c:v>
                </c:pt>
                <c:pt idx="244">
                  <c:v>6</c:v>
                </c:pt>
                <c:pt idx="245">
                  <c:v>3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3</c:v>
                </c:pt>
                <c:pt idx="250">
                  <c:v>7</c:v>
                </c:pt>
                <c:pt idx="251">
                  <c:v>3</c:v>
                </c:pt>
                <c:pt idx="252">
                  <c:v>7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7</c:v>
                </c:pt>
                <c:pt idx="260">
                  <c:v>4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1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5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4</c:v>
                </c:pt>
                <c:pt idx="326">
                  <c:v>2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1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3</c:v>
                </c:pt>
                <c:pt idx="335">
                  <c:v>5</c:v>
                </c:pt>
                <c:pt idx="336">
                  <c:v>6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7</c:v>
                </c:pt>
                <c:pt idx="341">
                  <c:v>1</c:v>
                </c:pt>
                <c:pt idx="342">
                  <c:v>2</c:v>
                </c:pt>
                <c:pt idx="343">
                  <c:v>7</c:v>
                </c:pt>
                <c:pt idx="344">
                  <c:v>2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1</c:v>
                </c:pt>
                <c:pt idx="358">
                  <c:v>1</c:v>
                </c:pt>
                <c:pt idx="359">
                  <c:v>7</c:v>
                </c:pt>
                <c:pt idx="360">
                  <c:v>1</c:v>
                </c:pt>
                <c:pt idx="361">
                  <c:v>7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7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4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4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5</c:v>
                </c:pt>
                <c:pt idx="453">
                  <c:v>6</c:v>
                </c:pt>
                <c:pt idx="454">
                  <c:v>1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5</c:v>
                </c:pt>
                <c:pt idx="469">
                  <c:v>5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7</c:v>
                </c:pt>
                <c:pt idx="482">
                  <c:v>5</c:v>
                </c:pt>
                <c:pt idx="483">
                  <c:v>6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1</c:v>
                </c:pt>
                <c:pt idx="490">
                  <c:v>7</c:v>
                </c:pt>
                <c:pt idx="491">
                  <c:v>7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6</c:v>
                </c:pt>
                <c:pt idx="509">
                  <c:v>3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4</c:v>
                </c:pt>
                <c:pt idx="514">
                  <c:v>3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6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4</c:v>
                </c:pt>
                <c:pt idx="529">
                  <c:v>7</c:v>
                </c:pt>
                <c:pt idx="530">
                  <c:v>7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6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1</c:v>
                </c:pt>
                <c:pt idx="554">
                  <c:v>6</c:v>
                </c:pt>
                <c:pt idx="555">
                  <c:v>2</c:v>
                </c:pt>
                <c:pt idx="556">
                  <c:v>6</c:v>
                </c:pt>
                <c:pt idx="557">
                  <c:v>2</c:v>
                </c:pt>
                <c:pt idx="558">
                  <c:v>7</c:v>
                </c:pt>
                <c:pt idx="559">
                  <c:v>7</c:v>
                </c:pt>
                <c:pt idx="560">
                  <c:v>2</c:v>
                </c:pt>
                <c:pt idx="561">
                  <c:v>7</c:v>
                </c:pt>
                <c:pt idx="562">
                  <c:v>1</c:v>
                </c:pt>
                <c:pt idx="563">
                  <c:v>7</c:v>
                </c:pt>
                <c:pt idx="564">
                  <c:v>6</c:v>
                </c:pt>
                <c:pt idx="565">
                  <c:v>4</c:v>
                </c:pt>
                <c:pt idx="566">
                  <c:v>4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7</c:v>
                </c:pt>
                <c:pt idx="571">
                  <c:v>6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6</c:v>
                </c:pt>
                <c:pt idx="586">
                  <c:v>3</c:v>
                </c:pt>
                <c:pt idx="587">
                  <c:v>5</c:v>
                </c:pt>
                <c:pt idx="588">
                  <c:v>7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6</c:v>
                </c:pt>
                <c:pt idx="593">
                  <c:v>7</c:v>
                </c:pt>
                <c:pt idx="594">
                  <c:v>5</c:v>
                </c:pt>
                <c:pt idx="595">
                  <c:v>3</c:v>
                </c:pt>
                <c:pt idx="596">
                  <c:v>7</c:v>
                </c:pt>
                <c:pt idx="597">
                  <c:v>1</c:v>
                </c:pt>
                <c:pt idx="598">
                  <c:v>6</c:v>
                </c:pt>
                <c:pt idx="599">
                  <c:v>6</c:v>
                </c:pt>
                <c:pt idx="600">
                  <c:v>7</c:v>
                </c:pt>
                <c:pt idx="601">
                  <c:v>3</c:v>
                </c:pt>
                <c:pt idx="602">
                  <c:v>2</c:v>
                </c:pt>
                <c:pt idx="603">
                  <c:v>7</c:v>
                </c:pt>
                <c:pt idx="604">
                  <c:v>5</c:v>
                </c:pt>
                <c:pt idx="605">
                  <c:v>2</c:v>
                </c:pt>
                <c:pt idx="606">
                  <c:v>4</c:v>
                </c:pt>
                <c:pt idx="607">
                  <c:v>7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1</c:v>
                </c:pt>
                <c:pt idx="612">
                  <c:v>6</c:v>
                </c:pt>
                <c:pt idx="613">
                  <c:v>1</c:v>
                </c:pt>
                <c:pt idx="614">
                  <c:v>7</c:v>
                </c:pt>
                <c:pt idx="615">
                  <c:v>7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6</c:v>
                </c:pt>
                <c:pt idx="620">
                  <c:v>2</c:v>
                </c:pt>
                <c:pt idx="621">
                  <c:v>5</c:v>
                </c:pt>
                <c:pt idx="622">
                  <c:v>6</c:v>
                </c:pt>
                <c:pt idx="623">
                  <c:v>3</c:v>
                </c:pt>
                <c:pt idx="624">
                  <c:v>6</c:v>
                </c:pt>
                <c:pt idx="625">
                  <c:v>5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5</c:v>
                </c:pt>
                <c:pt idx="630">
                  <c:v>1</c:v>
                </c:pt>
                <c:pt idx="631">
                  <c:v>6</c:v>
                </c:pt>
                <c:pt idx="632">
                  <c:v>4</c:v>
                </c:pt>
                <c:pt idx="633">
                  <c:v>7</c:v>
                </c:pt>
                <c:pt idx="634">
                  <c:v>3</c:v>
                </c:pt>
                <c:pt idx="635">
                  <c:v>1</c:v>
                </c:pt>
                <c:pt idx="636">
                  <c:v>6</c:v>
                </c:pt>
                <c:pt idx="637">
                  <c:v>7</c:v>
                </c:pt>
                <c:pt idx="638">
                  <c:v>7</c:v>
                </c:pt>
                <c:pt idx="639">
                  <c:v>3</c:v>
                </c:pt>
                <c:pt idx="640">
                  <c:v>3</c:v>
                </c:pt>
                <c:pt idx="641">
                  <c:v>5</c:v>
                </c:pt>
                <c:pt idx="642">
                  <c:v>5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4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6</c:v>
                </c:pt>
                <c:pt idx="651">
                  <c:v>5</c:v>
                </c:pt>
                <c:pt idx="652">
                  <c:v>1</c:v>
                </c:pt>
                <c:pt idx="653">
                  <c:v>4</c:v>
                </c:pt>
                <c:pt idx="654">
                  <c:v>2</c:v>
                </c:pt>
                <c:pt idx="655">
                  <c:v>7</c:v>
                </c:pt>
                <c:pt idx="656">
                  <c:v>6</c:v>
                </c:pt>
                <c:pt idx="657">
                  <c:v>3</c:v>
                </c:pt>
                <c:pt idx="658">
                  <c:v>1</c:v>
                </c:pt>
                <c:pt idx="659">
                  <c:v>7</c:v>
                </c:pt>
                <c:pt idx="660">
                  <c:v>2</c:v>
                </c:pt>
                <c:pt idx="661">
                  <c:v>6</c:v>
                </c:pt>
                <c:pt idx="662">
                  <c:v>2</c:v>
                </c:pt>
                <c:pt idx="663">
                  <c:v>7</c:v>
                </c:pt>
                <c:pt idx="664">
                  <c:v>1</c:v>
                </c:pt>
                <c:pt idx="665">
                  <c:v>7</c:v>
                </c:pt>
                <c:pt idx="666">
                  <c:v>3</c:v>
                </c:pt>
                <c:pt idx="667">
                  <c:v>4</c:v>
                </c:pt>
                <c:pt idx="668">
                  <c:v>1</c:v>
                </c:pt>
                <c:pt idx="669">
                  <c:v>4</c:v>
                </c:pt>
                <c:pt idx="670">
                  <c:v>1</c:v>
                </c:pt>
                <c:pt idx="671">
                  <c:v>4</c:v>
                </c:pt>
                <c:pt idx="672">
                  <c:v>7</c:v>
                </c:pt>
                <c:pt idx="673">
                  <c:v>2</c:v>
                </c:pt>
                <c:pt idx="674">
                  <c:v>3</c:v>
                </c:pt>
                <c:pt idx="675">
                  <c:v>5</c:v>
                </c:pt>
                <c:pt idx="676">
                  <c:v>1</c:v>
                </c:pt>
                <c:pt idx="677">
                  <c:v>6</c:v>
                </c:pt>
                <c:pt idx="678">
                  <c:v>6</c:v>
                </c:pt>
                <c:pt idx="679">
                  <c:v>7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1</c:v>
                </c:pt>
                <c:pt idx="684">
                  <c:v>5</c:v>
                </c:pt>
                <c:pt idx="685">
                  <c:v>4</c:v>
                </c:pt>
                <c:pt idx="686">
                  <c:v>7</c:v>
                </c:pt>
                <c:pt idx="687">
                  <c:v>5</c:v>
                </c:pt>
                <c:pt idx="688">
                  <c:v>3</c:v>
                </c:pt>
                <c:pt idx="689">
                  <c:v>7</c:v>
                </c:pt>
                <c:pt idx="690">
                  <c:v>5</c:v>
                </c:pt>
                <c:pt idx="691">
                  <c:v>6</c:v>
                </c:pt>
                <c:pt idx="692">
                  <c:v>7</c:v>
                </c:pt>
                <c:pt idx="693">
                  <c:v>5</c:v>
                </c:pt>
                <c:pt idx="694">
                  <c:v>3</c:v>
                </c:pt>
                <c:pt idx="695">
                  <c:v>4</c:v>
                </c:pt>
                <c:pt idx="696">
                  <c:v>6</c:v>
                </c:pt>
                <c:pt idx="697">
                  <c:v>3</c:v>
                </c:pt>
                <c:pt idx="698">
                  <c:v>1</c:v>
                </c:pt>
                <c:pt idx="699">
                  <c:v>7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7</c:v>
                </c:pt>
                <c:pt idx="706">
                  <c:v>4</c:v>
                </c:pt>
                <c:pt idx="707">
                  <c:v>3</c:v>
                </c:pt>
                <c:pt idx="708">
                  <c:v>5</c:v>
                </c:pt>
                <c:pt idx="709">
                  <c:v>5</c:v>
                </c:pt>
                <c:pt idx="710">
                  <c:v>6</c:v>
                </c:pt>
                <c:pt idx="711">
                  <c:v>2</c:v>
                </c:pt>
                <c:pt idx="712">
                  <c:v>7</c:v>
                </c:pt>
                <c:pt idx="713">
                  <c:v>4</c:v>
                </c:pt>
                <c:pt idx="714">
                  <c:v>4</c:v>
                </c:pt>
                <c:pt idx="715">
                  <c:v>6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4</c:v>
                </c:pt>
                <c:pt idx="723">
                  <c:v>4</c:v>
                </c:pt>
                <c:pt idx="724">
                  <c:v>7</c:v>
                </c:pt>
                <c:pt idx="725">
                  <c:v>6</c:v>
                </c:pt>
                <c:pt idx="726">
                  <c:v>4</c:v>
                </c:pt>
                <c:pt idx="727">
                  <c:v>3</c:v>
                </c:pt>
                <c:pt idx="728">
                  <c:v>1</c:v>
                </c:pt>
                <c:pt idx="729">
                  <c:v>3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6</c:v>
                </c:pt>
                <c:pt idx="737">
                  <c:v>1</c:v>
                </c:pt>
                <c:pt idx="738">
                  <c:v>1</c:v>
                </c:pt>
                <c:pt idx="739">
                  <c:v>5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6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6</c:v>
                </c:pt>
                <c:pt idx="770">
                  <c:v>5</c:v>
                </c:pt>
                <c:pt idx="771">
                  <c:v>5</c:v>
                </c:pt>
                <c:pt idx="772">
                  <c:v>4</c:v>
                </c:pt>
                <c:pt idx="773">
                  <c:v>5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1</c:v>
                </c:pt>
                <c:pt idx="778">
                  <c:v>4</c:v>
                </c:pt>
                <c:pt idx="779">
                  <c:v>4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6</c:v>
                </c:pt>
                <c:pt idx="786">
                  <c:v>6</c:v>
                </c:pt>
                <c:pt idx="787">
                  <c:v>1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2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1</c:v>
                </c:pt>
                <c:pt idx="808">
                  <c:v>1</c:v>
                </c:pt>
                <c:pt idx="809">
                  <c:v>7</c:v>
                </c:pt>
                <c:pt idx="810">
                  <c:v>7</c:v>
                </c:pt>
                <c:pt idx="811">
                  <c:v>6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3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4</c:v>
                </c:pt>
                <c:pt idx="827">
                  <c:v>6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1</c:v>
                </c:pt>
                <c:pt idx="833">
                  <c:v>7</c:v>
                </c:pt>
                <c:pt idx="834">
                  <c:v>2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6</c:v>
                </c:pt>
                <c:pt idx="850">
                  <c:v>6</c:v>
                </c:pt>
                <c:pt idx="851">
                  <c:v>4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7</c:v>
                </c:pt>
                <c:pt idx="857">
                  <c:v>5</c:v>
                </c:pt>
                <c:pt idx="858">
                  <c:v>7</c:v>
                </c:pt>
                <c:pt idx="859">
                  <c:v>6</c:v>
                </c:pt>
                <c:pt idx="860">
                  <c:v>6</c:v>
                </c:pt>
                <c:pt idx="861">
                  <c:v>7</c:v>
                </c:pt>
                <c:pt idx="862">
                  <c:v>1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3</c:v>
                </c:pt>
                <c:pt idx="877">
                  <c:v>3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7</c:v>
                </c:pt>
                <c:pt idx="883">
                  <c:v>1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4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6</c:v>
                </c:pt>
                <c:pt idx="899">
                  <c:v>6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4</c:v>
                </c:pt>
                <c:pt idx="909">
                  <c:v>2</c:v>
                </c:pt>
                <c:pt idx="910">
                  <c:v>1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4</c:v>
                </c:pt>
                <c:pt idx="915">
                  <c:v>2</c:v>
                </c:pt>
                <c:pt idx="916">
                  <c:v>4</c:v>
                </c:pt>
                <c:pt idx="917">
                  <c:v>5</c:v>
                </c:pt>
                <c:pt idx="918">
                  <c:v>5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6</c:v>
                </c:pt>
                <c:pt idx="934">
                  <c:v>5</c:v>
                </c:pt>
                <c:pt idx="935">
                  <c:v>6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1</c:v>
                </c:pt>
                <c:pt idx="942">
                  <c:v>7</c:v>
                </c:pt>
                <c:pt idx="943">
                  <c:v>4</c:v>
                </c:pt>
                <c:pt idx="944">
                  <c:v>1</c:v>
                </c:pt>
                <c:pt idx="945">
                  <c:v>7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4</c:v>
                </c:pt>
                <c:pt idx="954">
                  <c:v>2</c:v>
                </c:pt>
                <c:pt idx="955">
                  <c:v>5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6</c:v>
                </c:pt>
                <c:pt idx="962">
                  <c:v>5</c:v>
                </c:pt>
                <c:pt idx="963">
                  <c:v>2</c:v>
                </c:pt>
                <c:pt idx="964">
                  <c:v>1</c:v>
                </c:pt>
                <c:pt idx="965">
                  <c:v>6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5</c:v>
                </c:pt>
                <c:pt idx="972">
                  <c:v>4</c:v>
                </c:pt>
                <c:pt idx="973">
                  <c:v>3</c:v>
                </c:pt>
                <c:pt idx="974">
                  <c:v>2</c:v>
                </c:pt>
                <c:pt idx="975">
                  <c:v>4</c:v>
                </c:pt>
                <c:pt idx="976">
                  <c:v>4</c:v>
                </c:pt>
                <c:pt idx="977">
                  <c:v>7</c:v>
                </c:pt>
                <c:pt idx="978">
                  <c:v>7</c:v>
                </c:pt>
                <c:pt idx="979">
                  <c:v>3</c:v>
                </c:pt>
                <c:pt idx="980">
                  <c:v>5</c:v>
                </c:pt>
                <c:pt idx="981">
                  <c:v>7</c:v>
                </c:pt>
                <c:pt idx="982">
                  <c:v>6</c:v>
                </c:pt>
                <c:pt idx="983">
                  <c:v>7</c:v>
                </c:pt>
                <c:pt idx="984">
                  <c:v>1</c:v>
                </c:pt>
                <c:pt idx="985">
                  <c:v>6</c:v>
                </c:pt>
                <c:pt idx="986">
                  <c:v>3</c:v>
                </c:pt>
                <c:pt idx="987">
                  <c:v>4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6</c:v>
                </c:pt>
                <c:pt idx="992">
                  <c:v>3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3</c:v>
                </c:pt>
                <c:pt idx="997">
                  <c:v>4</c:v>
                </c:pt>
                <c:pt idx="998">
                  <c:v>5</c:v>
                </c:pt>
                <c:pt idx="999">
                  <c:v>5</c:v>
                </c:pt>
                <c:pt idx="1000">
                  <c:v>6</c:v>
                </c:pt>
                <c:pt idx="1001">
                  <c:v>2</c:v>
                </c:pt>
                <c:pt idx="1002">
                  <c:v>1</c:v>
                </c:pt>
                <c:pt idx="1003">
                  <c:v>7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5</c:v>
                </c:pt>
                <c:pt idx="1008">
                  <c:v>1</c:v>
                </c:pt>
                <c:pt idx="1009">
                  <c:v>4</c:v>
                </c:pt>
                <c:pt idx="1010">
                  <c:v>3</c:v>
                </c:pt>
                <c:pt idx="1011">
                  <c:v>3</c:v>
                </c:pt>
                <c:pt idx="1012">
                  <c:v>7</c:v>
                </c:pt>
                <c:pt idx="1013">
                  <c:v>4</c:v>
                </c:pt>
                <c:pt idx="1014">
                  <c:v>7</c:v>
                </c:pt>
                <c:pt idx="1015">
                  <c:v>3</c:v>
                </c:pt>
                <c:pt idx="1016">
                  <c:v>4</c:v>
                </c:pt>
                <c:pt idx="1017">
                  <c:v>7</c:v>
                </c:pt>
                <c:pt idx="1018">
                  <c:v>5</c:v>
                </c:pt>
                <c:pt idx="1019">
                  <c:v>5</c:v>
                </c:pt>
                <c:pt idx="1020">
                  <c:v>7</c:v>
                </c:pt>
                <c:pt idx="1021">
                  <c:v>6</c:v>
                </c:pt>
                <c:pt idx="1022">
                  <c:v>3</c:v>
                </c:pt>
                <c:pt idx="1023">
                  <c:v>1</c:v>
                </c:pt>
                <c:pt idx="1024">
                  <c:v>5</c:v>
                </c:pt>
                <c:pt idx="1025">
                  <c:v>3</c:v>
                </c:pt>
                <c:pt idx="1026">
                  <c:v>2</c:v>
                </c:pt>
                <c:pt idx="1027">
                  <c:v>4</c:v>
                </c:pt>
                <c:pt idx="1028">
                  <c:v>1</c:v>
                </c:pt>
                <c:pt idx="1029">
                  <c:v>1</c:v>
                </c:pt>
                <c:pt idx="1030">
                  <c:v>5</c:v>
                </c:pt>
                <c:pt idx="1031">
                  <c:v>6</c:v>
                </c:pt>
                <c:pt idx="1032">
                  <c:v>4</c:v>
                </c:pt>
                <c:pt idx="1033">
                  <c:v>1</c:v>
                </c:pt>
                <c:pt idx="1034">
                  <c:v>4</c:v>
                </c:pt>
                <c:pt idx="1035">
                  <c:v>6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5</c:v>
                </c:pt>
                <c:pt idx="1041">
                  <c:v>5</c:v>
                </c:pt>
                <c:pt idx="1042">
                  <c:v>7</c:v>
                </c:pt>
                <c:pt idx="1043">
                  <c:v>4</c:v>
                </c:pt>
                <c:pt idx="1044">
                  <c:v>5</c:v>
                </c:pt>
                <c:pt idx="1045">
                  <c:v>5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</c:numCache>
            </c:numRef>
          </c:xVal>
          <c:yVal>
            <c:numRef>
              <c:f>'Airport Data'!$I$2:$I$1050</c:f>
              <c:numCache>
                <c:formatCode>General</c:formatCode>
                <c:ptCount val="1049"/>
                <c:pt idx="0">
                  <c:v>58</c:v>
                </c:pt>
                <c:pt idx="1">
                  <c:v>38</c:v>
                </c:pt>
                <c:pt idx="2">
                  <c:v>69</c:v>
                </c:pt>
                <c:pt idx="3">
                  <c:v>48</c:v>
                </c:pt>
                <c:pt idx="4">
                  <c:v>32</c:v>
                </c:pt>
                <c:pt idx="5">
                  <c:v>32</c:v>
                </c:pt>
                <c:pt idx="6">
                  <c:v>40</c:v>
                </c:pt>
                <c:pt idx="7">
                  <c:v>73</c:v>
                </c:pt>
                <c:pt idx="8">
                  <c:v>37</c:v>
                </c:pt>
                <c:pt idx="9">
                  <c:v>43</c:v>
                </c:pt>
                <c:pt idx="10">
                  <c:v>40</c:v>
                </c:pt>
                <c:pt idx="11">
                  <c:v>35</c:v>
                </c:pt>
                <c:pt idx="12">
                  <c:v>48</c:v>
                </c:pt>
                <c:pt idx="13">
                  <c:v>38</c:v>
                </c:pt>
                <c:pt idx="14">
                  <c:v>34</c:v>
                </c:pt>
                <c:pt idx="15">
                  <c:v>65</c:v>
                </c:pt>
                <c:pt idx="16">
                  <c:v>35</c:v>
                </c:pt>
                <c:pt idx="17">
                  <c:v>32</c:v>
                </c:pt>
                <c:pt idx="18">
                  <c:v>51</c:v>
                </c:pt>
                <c:pt idx="19">
                  <c:v>37</c:v>
                </c:pt>
                <c:pt idx="20">
                  <c:v>43</c:v>
                </c:pt>
                <c:pt idx="21">
                  <c:v>58</c:v>
                </c:pt>
                <c:pt idx="22">
                  <c:v>40</c:v>
                </c:pt>
                <c:pt idx="23">
                  <c:v>48</c:v>
                </c:pt>
                <c:pt idx="24">
                  <c:v>31</c:v>
                </c:pt>
                <c:pt idx="25">
                  <c:v>57</c:v>
                </c:pt>
                <c:pt idx="26">
                  <c:v>70</c:v>
                </c:pt>
                <c:pt idx="27">
                  <c:v>41</c:v>
                </c:pt>
                <c:pt idx="28">
                  <c:v>37</c:v>
                </c:pt>
                <c:pt idx="29">
                  <c:v>35</c:v>
                </c:pt>
                <c:pt idx="30">
                  <c:v>35</c:v>
                </c:pt>
                <c:pt idx="31">
                  <c:v>34</c:v>
                </c:pt>
                <c:pt idx="32">
                  <c:v>34</c:v>
                </c:pt>
                <c:pt idx="33">
                  <c:v>51</c:v>
                </c:pt>
                <c:pt idx="34">
                  <c:v>47</c:v>
                </c:pt>
                <c:pt idx="35">
                  <c:v>71</c:v>
                </c:pt>
                <c:pt idx="36">
                  <c:v>42</c:v>
                </c:pt>
                <c:pt idx="37">
                  <c:v>66</c:v>
                </c:pt>
                <c:pt idx="38">
                  <c:v>74</c:v>
                </c:pt>
                <c:pt idx="39">
                  <c:v>52</c:v>
                </c:pt>
                <c:pt idx="40">
                  <c:v>44</c:v>
                </c:pt>
                <c:pt idx="41">
                  <c:v>38</c:v>
                </c:pt>
                <c:pt idx="42">
                  <c:v>35</c:v>
                </c:pt>
                <c:pt idx="43">
                  <c:v>43</c:v>
                </c:pt>
                <c:pt idx="44">
                  <c:v>48</c:v>
                </c:pt>
                <c:pt idx="45">
                  <c:v>73</c:v>
                </c:pt>
                <c:pt idx="46">
                  <c:v>38</c:v>
                </c:pt>
                <c:pt idx="47">
                  <c:v>44</c:v>
                </c:pt>
                <c:pt idx="48">
                  <c:v>55</c:v>
                </c:pt>
                <c:pt idx="49">
                  <c:v>68</c:v>
                </c:pt>
                <c:pt idx="50">
                  <c:v>52</c:v>
                </c:pt>
                <c:pt idx="51">
                  <c:v>62</c:v>
                </c:pt>
                <c:pt idx="52">
                  <c:v>50</c:v>
                </c:pt>
                <c:pt idx="53">
                  <c:v>65</c:v>
                </c:pt>
                <c:pt idx="54">
                  <c:v>66</c:v>
                </c:pt>
                <c:pt idx="55">
                  <c:v>48</c:v>
                </c:pt>
                <c:pt idx="56">
                  <c:v>47</c:v>
                </c:pt>
                <c:pt idx="57">
                  <c:v>48</c:v>
                </c:pt>
                <c:pt idx="58">
                  <c:v>73</c:v>
                </c:pt>
                <c:pt idx="59">
                  <c:v>37</c:v>
                </c:pt>
                <c:pt idx="60">
                  <c:v>31</c:v>
                </c:pt>
                <c:pt idx="61">
                  <c:v>38</c:v>
                </c:pt>
                <c:pt idx="62">
                  <c:v>39</c:v>
                </c:pt>
                <c:pt idx="63">
                  <c:v>31</c:v>
                </c:pt>
                <c:pt idx="64">
                  <c:v>41</c:v>
                </c:pt>
                <c:pt idx="65">
                  <c:v>36</c:v>
                </c:pt>
                <c:pt idx="66">
                  <c:v>38</c:v>
                </c:pt>
                <c:pt idx="67">
                  <c:v>62</c:v>
                </c:pt>
                <c:pt idx="68">
                  <c:v>47</c:v>
                </c:pt>
                <c:pt idx="69">
                  <c:v>45</c:v>
                </c:pt>
                <c:pt idx="70">
                  <c:v>48</c:v>
                </c:pt>
                <c:pt idx="71">
                  <c:v>50</c:v>
                </c:pt>
                <c:pt idx="72">
                  <c:v>44</c:v>
                </c:pt>
                <c:pt idx="73">
                  <c:v>51</c:v>
                </c:pt>
                <c:pt idx="74">
                  <c:v>35</c:v>
                </c:pt>
                <c:pt idx="75">
                  <c:v>41</c:v>
                </c:pt>
                <c:pt idx="76">
                  <c:v>-19</c:v>
                </c:pt>
                <c:pt idx="77">
                  <c:v>-31</c:v>
                </c:pt>
                <c:pt idx="78">
                  <c:v>-26</c:v>
                </c:pt>
                <c:pt idx="79">
                  <c:v>5</c:v>
                </c:pt>
                <c:pt idx="80">
                  <c:v>-19</c:v>
                </c:pt>
                <c:pt idx="81">
                  <c:v>-5</c:v>
                </c:pt>
                <c:pt idx="82">
                  <c:v>-20</c:v>
                </c:pt>
                <c:pt idx="83">
                  <c:v>-10</c:v>
                </c:pt>
                <c:pt idx="84">
                  <c:v>-6</c:v>
                </c:pt>
                <c:pt idx="85">
                  <c:v>-5</c:v>
                </c:pt>
                <c:pt idx="86">
                  <c:v>-15</c:v>
                </c:pt>
                <c:pt idx="87">
                  <c:v>-33</c:v>
                </c:pt>
                <c:pt idx="88">
                  <c:v>-3</c:v>
                </c:pt>
                <c:pt idx="89">
                  <c:v>-20</c:v>
                </c:pt>
                <c:pt idx="90">
                  <c:v>-9</c:v>
                </c:pt>
                <c:pt idx="91">
                  <c:v>-16</c:v>
                </c:pt>
                <c:pt idx="92">
                  <c:v>-17</c:v>
                </c:pt>
                <c:pt idx="93">
                  <c:v>-15</c:v>
                </c:pt>
                <c:pt idx="94">
                  <c:v>-12</c:v>
                </c:pt>
                <c:pt idx="95">
                  <c:v>-6</c:v>
                </c:pt>
                <c:pt idx="96">
                  <c:v>-6</c:v>
                </c:pt>
                <c:pt idx="97">
                  <c:v>-15</c:v>
                </c:pt>
                <c:pt idx="98">
                  <c:v>-13</c:v>
                </c:pt>
                <c:pt idx="99">
                  <c:v>-21</c:v>
                </c:pt>
                <c:pt idx="100">
                  <c:v>-1</c:v>
                </c:pt>
                <c:pt idx="101">
                  <c:v>-37</c:v>
                </c:pt>
                <c:pt idx="102">
                  <c:v>-38</c:v>
                </c:pt>
                <c:pt idx="103">
                  <c:v>-7</c:v>
                </c:pt>
                <c:pt idx="104">
                  <c:v>-13</c:v>
                </c:pt>
                <c:pt idx="105">
                  <c:v>-17</c:v>
                </c:pt>
                <c:pt idx="106">
                  <c:v>-19</c:v>
                </c:pt>
                <c:pt idx="107">
                  <c:v>7</c:v>
                </c:pt>
                <c:pt idx="108">
                  <c:v>-8</c:v>
                </c:pt>
                <c:pt idx="109">
                  <c:v>-33</c:v>
                </c:pt>
                <c:pt idx="110">
                  <c:v>-18</c:v>
                </c:pt>
                <c:pt idx="111">
                  <c:v>-22</c:v>
                </c:pt>
                <c:pt idx="112">
                  <c:v>-10</c:v>
                </c:pt>
                <c:pt idx="113">
                  <c:v>-14</c:v>
                </c:pt>
                <c:pt idx="114">
                  <c:v>-13</c:v>
                </c:pt>
                <c:pt idx="115">
                  <c:v>-8</c:v>
                </c:pt>
                <c:pt idx="116">
                  <c:v>-12</c:v>
                </c:pt>
                <c:pt idx="117">
                  <c:v>3</c:v>
                </c:pt>
                <c:pt idx="118">
                  <c:v>0</c:v>
                </c:pt>
                <c:pt idx="119">
                  <c:v>-13</c:v>
                </c:pt>
                <c:pt idx="120">
                  <c:v>-5</c:v>
                </c:pt>
                <c:pt idx="121">
                  <c:v>-20</c:v>
                </c:pt>
                <c:pt idx="122">
                  <c:v>-13</c:v>
                </c:pt>
                <c:pt idx="123">
                  <c:v>4</c:v>
                </c:pt>
                <c:pt idx="124">
                  <c:v>11</c:v>
                </c:pt>
                <c:pt idx="125">
                  <c:v>16</c:v>
                </c:pt>
                <c:pt idx="126">
                  <c:v>0</c:v>
                </c:pt>
                <c:pt idx="127">
                  <c:v>-22</c:v>
                </c:pt>
                <c:pt idx="128">
                  <c:v>-11</c:v>
                </c:pt>
                <c:pt idx="129">
                  <c:v>-13</c:v>
                </c:pt>
                <c:pt idx="130">
                  <c:v>4</c:v>
                </c:pt>
                <c:pt idx="131">
                  <c:v>10</c:v>
                </c:pt>
                <c:pt idx="132">
                  <c:v>-13</c:v>
                </c:pt>
                <c:pt idx="133">
                  <c:v>-32</c:v>
                </c:pt>
                <c:pt idx="134">
                  <c:v>-2</c:v>
                </c:pt>
                <c:pt idx="135">
                  <c:v>-21</c:v>
                </c:pt>
                <c:pt idx="136">
                  <c:v>-10</c:v>
                </c:pt>
                <c:pt idx="137">
                  <c:v>-10</c:v>
                </c:pt>
                <c:pt idx="138">
                  <c:v>2</c:v>
                </c:pt>
                <c:pt idx="139">
                  <c:v>-6</c:v>
                </c:pt>
                <c:pt idx="140">
                  <c:v>-15</c:v>
                </c:pt>
                <c:pt idx="141">
                  <c:v>-16</c:v>
                </c:pt>
                <c:pt idx="142">
                  <c:v>-22</c:v>
                </c:pt>
                <c:pt idx="143">
                  <c:v>9</c:v>
                </c:pt>
                <c:pt idx="144">
                  <c:v>-23</c:v>
                </c:pt>
                <c:pt idx="145">
                  <c:v>-24</c:v>
                </c:pt>
                <c:pt idx="146">
                  <c:v>-12</c:v>
                </c:pt>
                <c:pt idx="147">
                  <c:v>12</c:v>
                </c:pt>
                <c:pt idx="148">
                  <c:v>-5</c:v>
                </c:pt>
                <c:pt idx="149">
                  <c:v>15</c:v>
                </c:pt>
                <c:pt idx="150">
                  <c:v>28</c:v>
                </c:pt>
                <c:pt idx="151">
                  <c:v>-19</c:v>
                </c:pt>
                <c:pt idx="152">
                  <c:v>3</c:v>
                </c:pt>
                <c:pt idx="153">
                  <c:v>-6</c:v>
                </c:pt>
                <c:pt idx="154">
                  <c:v>-36</c:v>
                </c:pt>
                <c:pt idx="155">
                  <c:v>20</c:v>
                </c:pt>
                <c:pt idx="156">
                  <c:v>-9</c:v>
                </c:pt>
                <c:pt idx="157">
                  <c:v>1</c:v>
                </c:pt>
                <c:pt idx="158">
                  <c:v>1</c:v>
                </c:pt>
                <c:pt idx="159">
                  <c:v>-3</c:v>
                </c:pt>
                <c:pt idx="160">
                  <c:v>-16</c:v>
                </c:pt>
                <c:pt idx="161">
                  <c:v>-13</c:v>
                </c:pt>
                <c:pt idx="162">
                  <c:v>-9</c:v>
                </c:pt>
                <c:pt idx="163">
                  <c:v>17</c:v>
                </c:pt>
                <c:pt idx="164">
                  <c:v>-7</c:v>
                </c:pt>
                <c:pt idx="165">
                  <c:v>-27</c:v>
                </c:pt>
                <c:pt idx="166">
                  <c:v>-13</c:v>
                </c:pt>
                <c:pt idx="167">
                  <c:v>-3</c:v>
                </c:pt>
                <c:pt idx="168">
                  <c:v>-21</c:v>
                </c:pt>
                <c:pt idx="169">
                  <c:v>3</c:v>
                </c:pt>
                <c:pt idx="170">
                  <c:v>1</c:v>
                </c:pt>
                <c:pt idx="171">
                  <c:v>-5</c:v>
                </c:pt>
                <c:pt idx="172">
                  <c:v>-22</c:v>
                </c:pt>
                <c:pt idx="173">
                  <c:v>-25</c:v>
                </c:pt>
                <c:pt idx="174">
                  <c:v>0</c:v>
                </c:pt>
                <c:pt idx="175">
                  <c:v>12</c:v>
                </c:pt>
                <c:pt idx="176">
                  <c:v>-17</c:v>
                </c:pt>
                <c:pt idx="177">
                  <c:v>-7</c:v>
                </c:pt>
                <c:pt idx="178">
                  <c:v>-13</c:v>
                </c:pt>
                <c:pt idx="179">
                  <c:v>18</c:v>
                </c:pt>
                <c:pt idx="180">
                  <c:v>13</c:v>
                </c:pt>
                <c:pt idx="181">
                  <c:v>7</c:v>
                </c:pt>
                <c:pt idx="182">
                  <c:v>-29</c:v>
                </c:pt>
                <c:pt idx="183">
                  <c:v>-3</c:v>
                </c:pt>
                <c:pt idx="184">
                  <c:v>-25</c:v>
                </c:pt>
                <c:pt idx="185">
                  <c:v>3</c:v>
                </c:pt>
                <c:pt idx="186">
                  <c:v>-5</c:v>
                </c:pt>
                <c:pt idx="187">
                  <c:v>-11</c:v>
                </c:pt>
                <c:pt idx="188">
                  <c:v>-17</c:v>
                </c:pt>
                <c:pt idx="189">
                  <c:v>-17</c:v>
                </c:pt>
                <c:pt idx="190">
                  <c:v>12</c:v>
                </c:pt>
                <c:pt idx="191">
                  <c:v>-8</c:v>
                </c:pt>
                <c:pt idx="192">
                  <c:v>-7</c:v>
                </c:pt>
                <c:pt idx="193">
                  <c:v>13</c:v>
                </c:pt>
                <c:pt idx="194">
                  <c:v>-1</c:v>
                </c:pt>
                <c:pt idx="195">
                  <c:v>-8</c:v>
                </c:pt>
                <c:pt idx="196">
                  <c:v>-10</c:v>
                </c:pt>
                <c:pt idx="197">
                  <c:v>20</c:v>
                </c:pt>
                <c:pt idx="198">
                  <c:v>5</c:v>
                </c:pt>
                <c:pt idx="199">
                  <c:v>6</c:v>
                </c:pt>
                <c:pt idx="200">
                  <c:v>-20</c:v>
                </c:pt>
                <c:pt idx="201">
                  <c:v>-18</c:v>
                </c:pt>
                <c:pt idx="202">
                  <c:v>1</c:v>
                </c:pt>
                <c:pt idx="203">
                  <c:v>-10</c:v>
                </c:pt>
                <c:pt idx="204">
                  <c:v>-16</c:v>
                </c:pt>
                <c:pt idx="205">
                  <c:v>-3</c:v>
                </c:pt>
                <c:pt idx="206">
                  <c:v>-17</c:v>
                </c:pt>
                <c:pt idx="207">
                  <c:v>19</c:v>
                </c:pt>
                <c:pt idx="208">
                  <c:v>-6</c:v>
                </c:pt>
                <c:pt idx="209">
                  <c:v>-12</c:v>
                </c:pt>
                <c:pt idx="210">
                  <c:v>-5</c:v>
                </c:pt>
                <c:pt idx="211">
                  <c:v>3</c:v>
                </c:pt>
                <c:pt idx="212">
                  <c:v>-23</c:v>
                </c:pt>
                <c:pt idx="213">
                  <c:v>0</c:v>
                </c:pt>
                <c:pt idx="214">
                  <c:v>-9</c:v>
                </c:pt>
                <c:pt idx="215">
                  <c:v>-9</c:v>
                </c:pt>
                <c:pt idx="216">
                  <c:v>-14</c:v>
                </c:pt>
                <c:pt idx="217">
                  <c:v>6</c:v>
                </c:pt>
                <c:pt idx="218">
                  <c:v>-30</c:v>
                </c:pt>
                <c:pt idx="219">
                  <c:v>-23</c:v>
                </c:pt>
                <c:pt idx="220">
                  <c:v>-2</c:v>
                </c:pt>
                <c:pt idx="221">
                  <c:v>15</c:v>
                </c:pt>
                <c:pt idx="222">
                  <c:v>29</c:v>
                </c:pt>
                <c:pt idx="223">
                  <c:v>28</c:v>
                </c:pt>
                <c:pt idx="224">
                  <c:v>-8</c:v>
                </c:pt>
                <c:pt idx="225">
                  <c:v>22</c:v>
                </c:pt>
                <c:pt idx="226">
                  <c:v>-15</c:v>
                </c:pt>
                <c:pt idx="227">
                  <c:v>-11</c:v>
                </c:pt>
                <c:pt idx="228">
                  <c:v>1</c:v>
                </c:pt>
                <c:pt idx="229">
                  <c:v>7</c:v>
                </c:pt>
                <c:pt idx="230">
                  <c:v>2</c:v>
                </c:pt>
                <c:pt idx="231">
                  <c:v>13</c:v>
                </c:pt>
                <c:pt idx="232">
                  <c:v>16</c:v>
                </c:pt>
                <c:pt idx="233">
                  <c:v>6</c:v>
                </c:pt>
                <c:pt idx="234">
                  <c:v>-28</c:v>
                </c:pt>
                <c:pt idx="235">
                  <c:v>-32</c:v>
                </c:pt>
                <c:pt idx="236">
                  <c:v>-7</c:v>
                </c:pt>
                <c:pt idx="237">
                  <c:v>-11</c:v>
                </c:pt>
                <c:pt idx="238">
                  <c:v>-8</c:v>
                </c:pt>
                <c:pt idx="239">
                  <c:v>5</c:v>
                </c:pt>
                <c:pt idx="240">
                  <c:v>18</c:v>
                </c:pt>
                <c:pt idx="241">
                  <c:v>12</c:v>
                </c:pt>
                <c:pt idx="242">
                  <c:v>17</c:v>
                </c:pt>
                <c:pt idx="243">
                  <c:v>-14</c:v>
                </c:pt>
                <c:pt idx="244">
                  <c:v>-11</c:v>
                </c:pt>
                <c:pt idx="245">
                  <c:v>12</c:v>
                </c:pt>
                <c:pt idx="246">
                  <c:v>3</c:v>
                </c:pt>
                <c:pt idx="247">
                  <c:v>3</c:v>
                </c:pt>
                <c:pt idx="248">
                  <c:v>-12</c:v>
                </c:pt>
                <c:pt idx="249">
                  <c:v>-3</c:v>
                </c:pt>
                <c:pt idx="250">
                  <c:v>16</c:v>
                </c:pt>
                <c:pt idx="251">
                  <c:v>-10</c:v>
                </c:pt>
                <c:pt idx="252">
                  <c:v>-7</c:v>
                </c:pt>
                <c:pt idx="253">
                  <c:v>-2</c:v>
                </c:pt>
                <c:pt idx="254">
                  <c:v>0</c:v>
                </c:pt>
                <c:pt idx="255">
                  <c:v>-3</c:v>
                </c:pt>
                <c:pt idx="256">
                  <c:v>28</c:v>
                </c:pt>
                <c:pt idx="257">
                  <c:v>-16</c:v>
                </c:pt>
                <c:pt idx="258">
                  <c:v>-15</c:v>
                </c:pt>
                <c:pt idx="259">
                  <c:v>28</c:v>
                </c:pt>
                <c:pt idx="260">
                  <c:v>-11</c:v>
                </c:pt>
                <c:pt idx="261">
                  <c:v>-10</c:v>
                </c:pt>
                <c:pt idx="262">
                  <c:v>-44</c:v>
                </c:pt>
                <c:pt idx="263">
                  <c:v>-23</c:v>
                </c:pt>
                <c:pt idx="264">
                  <c:v>-10</c:v>
                </c:pt>
                <c:pt idx="265">
                  <c:v>-10</c:v>
                </c:pt>
                <c:pt idx="266">
                  <c:v>-11</c:v>
                </c:pt>
                <c:pt idx="267">
                  <c:v>-5</c:v>
                </c:pt>
                <c:pt idx="268">
                  <c:v>-19</c:v>
                </c:pt>
                <c:pt idx="269">
                  <c:v>-19</c:v>
                </c:pt>
                <c:pt idx="270">
                  <c:v>-7</c:v>
                </c:pt>
                <c:pt idx="271">
                  <c:v>-2</c:v>
                </c:pt>
                <c:pt idx="272">
                  <c:v>18</c:v>
                </c:pt>
                <c:pt idx="273">
                  <c:v>-37</c:v>
                </c:pt>
                <c:pt idx="274">
                  <c:v>-1</c:v>
                </c:pt>
                <c:pt idx="275">
                  <c:v>-19</c:v>
                </c:pt>
                <c:pt idx="276">
                  <c:v>-5</c:v>
                </c:pt>
                <c:pt idx="277">
                  <c:v>-21</c:v>
                </c:pt>
                <c:pt idx="278">
                  <c:v>-6</c:v>
                </c:pt>
                <c:pt idx="279">
                  <c:v>-17</c:v>
                </c:pt>
                <c:pt idx="280">
                  <c:v>-9</c:v>
                </c:pt>
                <c:pt idx="281">
                  <c:v>-16</c:v>
                </c:pt>
                <c:pt idx="282">
                  <c:v>-16</c:v>
                </c:pt>
                <c:pt idx="283">
                  <c:v>11</c:v>
                </c:pt>
                <c:pt idx="284">
                  <c:v>-17</c:v>
                </c:pt>
                <c:pt idx="285">
                  <c:v>-5</c:v>
                </c:pt>
                <c:pt idx="286">
                  <c:v>10</c:v>
                </c:pt>
                <c:pt idx="287">
                  <c:v>-12</c:v>
                </c:pt>
                <c:pt idx="288">
                  <c:v>1</c:v>
                </c:pt>
                <c:pt idx="289">
                  <c:v>-5</c:v>
                </c:pt>
                <c:pt idx="290">
                  <c:v>-27</c:v>
                </c:pt>
                <c:pt idx="291">
                  <c:v>-15</c:v>
                </c:pt>
                <c:pt idx="292">
                  <c:v>19</c:v>
                </c:pt>
                <c:pt idx="293">
                  <c:v>-16</c:v>
                </c:pt>
                <c:pt idx="294">
                  <c:v>-14</c:v>
                </c:pt>
                <c:pt idx="295">
                  <c:v>-21</c:v>
                </c:pt>
                <c:pt idx="296">
                  <c:v>-15</c:v>
                </c:pt>
                <c:pt idx="297">
                  <c:v>2</c:v>
                </c:pt>
                <c:pt idx="298">
                  <c:v>12</c:v>
                </c:pt>
                <c:pt idx="299">
                  <c:v>29</c:v>
                </c:pt>
                <c:pt idx="300">
                  <c:v>-10</c:v>
                </c:pt>
                <c:pt idx="301">
                  <c:v>-10</c:v>
                </c:pt>
                <c:pt idx="302">
                  <c:v>-1</c:v>
                </c:pt>
                <c:pt idx="303">
                  <c:v>-9</c:v>
                </c:pt>
                <c:pt idx="304">
                  <c:v>-6</c:v>
                </c:pt>
                <c:pt idx="305">
                  <c:v>-3</c:v>
                </c:pt>
                <c:pt idx="306">
                  <c:v>-4</c:v>
                </c:pt>
                <c:pt idx="307">
                  <c:v>5</c:v>
                </c:pt>
                <c:pt idx="308">
                  <c:v>-1</c:v>
                </c:pt>
                <c:pt idx="309">
                  <c:v>-14</c:v>
                </c:pt>
                <c:pt idx="310">
                  <c:v>-19</c:v>
                </c:pt>
                <c:pt idx="311">
                  <c:v>-7</c:v>
                </c:pt>
                <c:pt idx="312">
                  <c:v>7</c:v>
                </c:pt>
                <c:pt idx="313">
                  <c:v>22</c:v>
                </c:pt>
                <c:pt idx="314">
                  <c:v>7</c:v>
                </c:pt>
                <c:pt idx="315">
                  <c:v>-6</c:v>
                </c:pt>
                <c:pt idx="316">
                  <c:v>7</c:v>
                </c:pt>
                <c:pt idx="317">
                  <c:v>-8</c:v>
                </c:pt>
                <c:pt idx="318">
                  <c:v>-6</c:v>
                </c:pt>
                <c:pt idx="319">
                  <c:v>1</c:v>
                </c:pt>
                <c:pt idx="320">
                  <c:v>28</c:v>
                </c:pt>
                <c:pt idx="321">
                  <c:v>-24</c:v>
                </c:pt>
                <c:pt idx="322">
                  <c:v>6</c:v>
                </c:pt>
                <c:pt idx="323">
                  <c:v>9</c:v>
                </c:pt>
                <c:pt idx="324">
                  <c:v>15</c:v>
                </c:pt>
                <c:pt idx="325">
                  <c:v>-7</c:v>
                </c:pt>
                <c:pt idx="326">
                  <c:v>6</c:v>
                </c:pt>
                <c:pt idx="327">
                  <c:v>-37</c:v>
                </c:pt>
                <c:pt idx="328">
                  <c:v>-10</c:v>
                </c:pt>
                <c:pt idx="329">
                  <c:v>-13</c:v>
                </c:pt>
                <c:pt idx="330">
                  <c:v>15</c:v>
                </c:pt>
                <c:pt idx="331">
                  <c:v>-29</c:v>
                </c:pt>
                <c:pt idx="332">
                  <c:v>-25</c:v>
                </c:pt>
                <c:pt idx="333">
                  <c:v>-4</c:v>
                </c:pt>
                <c:pt idx="334">
                  <c:v>-6</c:v>
                </c:pt>
                <c:pt idx="335">
                  <c:v>-3</c:v>
                </c:pt>
                <c:pt idx="336">
                  <c:v>-17</c:v>
                </c:pt>
                <c:pt idx="337">
                  <c:v>-20</c:v>
                </c:pt>
                <c:pt idx="338">
                  <c:v>6</c:v>
                </c:pt>
                <c:pt idx="339">
                  <c:v>-18</c:v>
                </c:pt>
                <c:pt idx="340">
                  <c:v>-5</c:v>
                </c:pt>
                <c:pt idx="341">
                  <c:v>-6</c:v>
                </c:pt>
                <c:pt idx="342">
                  <c:v>-1</c:v>
                </c:pt>
                <c:pt idx="343">
                  <c:v>-11</c:v>
                </c:pt>
                <c:pt idx="344">
                  <c:v>6</c:v>
                </c:pt>
                <c:pt idx="345">
                  <c:v>-14</c:v>
                </c:pt>
                <c:pt idx="346">
                  <c:v>-3</c:v>
                </c:pt>
                <c:pt idx="347">
                  <c:v>-11</c:v>
                </c:pt>
                <c:pt idx="348">
                  <c:v>-9</c:v>
                </c:pt>
                <c:pt idx="349">
                  <c:v>-7</c:v>
                </c:pt>
                <c:pt idx="350">
                  <c:v>-11</c:v>
                </c:pt>
                <c:pt idx="351">
                  <c:v>-13</c:v>
                </c:pt>
                <c:pt idx="352">
                  <c:v>11</c:v>
                </c:pt>
                <c:pt idx="353">
                  <c:v>18</c:v>
                </c:pt>
                <c:pt idx="354">
                  <c:v>-13</c:v>
                </c:pt>
                <c:pt idx="355">
                  <c:v>-15</c:v>
                </c:pt>
                <c:pt idx="356">
                  <c:v>-5</c:v>
                </c:pt>
                <c:pt idx="357">
                  <c:v>-8</c:v>
                </c:pt>
                <c:pt idx="358">
                  <c:v>4</c:v>
                </c:pt>
                <c:pt idx="359">
                  <c:v>6</c:v>
                </c:pt>
                <c:pt idx="360">
                  <c:v>-8</c:v>
                </c:pt>
                <c:pt idx="361">
                  <c:v>-12</c:v>
                </c:pt>
                <c:pt idx="362">
                  <c:v>-23</c:v>
                </c:pt>
                <c:pt idx="363">
                  <c:v>-2</c:v>
                </c:pt>
                <c:pt idx="364">
                  <c:v>0</c:v>
                </c:pt>
                <c:pt idx="365">
                  <c:v>-5</c:v>
                </c:pt>
                <c:pt idx="366">
                  <c:v>-16</c:v>
                </c:pt>
                <c:pt idx="367">
                  <c:v>-13</c:v>
                </c:pt>
                <c:pt idx="368">
                  <c:v>25</c:v>
                </c:pt>
                <c:pt idx="369">
                  <c:v>-14</c:v>
                </c:pt>
                <c:pt idx="370">
                  <c:v>-2</c:v>
                </c:pt>
                <c:pt idx="371">
                  <c:v>-6</c:v>
                </c:pt>
                <c:pt idx="372">
                  <c:v>-10</c:v>
                </c:pt>
                <c:pt idx="373">
                  <c:v>-12</c:v>
                </c:pt>
                <c:pt idx="374">
                  <c:v>-2</c:v>
                </c:pt>
                <c:pt idx="375">
                  <c:v>29</c:v>
                </c:pt>
                <c:pt idx="376">
                  <c:v>-15</c:v>
                </c:pt>
                <c:pt idx="377">
                  <c:v>8</c:v>
                </c:pt>
                <c:pt idx="378">
                  <c:v>-12</c:v>
                </c:pt>
                <c:pt idx="379">
                  <c:v>-4</c:v>
                </c:pt>
                <c:pt idx="380">
                  <c:v>7</c:v>
                </c:pt>
                <c:pt idx="381">
                  <c:v>5</c:v>
                </c:pt>
                <c:pt idx="382">
                  <c:v>-11</c:v>
                </c:pt>
                <c:pt idx="383">
                  <c:v>-12</c:v>
                </c:pt>
                <c:pt idx="384">
                  <c:v>-13</c:v>
                </c:pt>
                <c:pt idx="385">
                  <c:v>8</c:v>
                </c:pt>
                <c:pt idx="386">
                  <c:v>-8</c:v>
                </c:pt>
                <c:pt idx="387">
                  <c:v>1</c:v>
                </c:pt>
                <c:pt idx="388">
                  <c:v>9</c:v>
                </c:pt>
                <c:pt idx="389">
                  <c:v>-5</c:v>
                </c:pt>
                <c:pt idx="390">
                  <c:v>-9</c:v>
                </c:pt>
                <c:pt idx="391">
                  <c:v>6</c:v>
                </c:pt>
                <c:pt idx="392">
                  <c:v>-29</c:v>
                </c:pt>
                <c:pt idx="393">
                  <c:v>17</c:v>
                </c:pt>
                <c:pt idx="394">
                  <c:v>17</c:v>
                </c:pt>
                <c:pt idx="395">
                  <c:v>-8</c:v>
                </c:pt>
                <c:pt idx="396">
                  <c:v>-4</c:v>
                </c:pt>
                <c:pt idx="397">
                  <c:v>-24</c:v>
                </c:pt>
                <c:pt idx="398">
                  <c:v>-5</c:v>
                </c:pt>
                <c:pt idx="399">
                  <c:v>-25</c:v>
                </c:pt>
                <c:pt idx="400">
                  <c:v>-4</c:v>
                </c:pt>
                <c:pt idx="401">
                  <c:v>0</c:v>
                </c:pt>
                <c:pt idx="402">
                  <c:v>8</c:v>
                </c:pt>
                <c:pt idx="403">
                  <c:v>0</c:v>
                </c:pt>
                <c:pt idx="404">
                  <c:v>-27</c:v>
                </c:pt>
                <c:pt idx="405">
                  <c:v>-13</c:v>
                </c:pt>
                <c:pt idx="406">
                  <c:v>-8</c:v>
                </c:pt>
                <c:pt idx="407">
                  <c:v>11</c:v>
                </c:pt>
                <c:pt idx="408">
                  <c:v>-11</c:v>
                </c:pt>
                <c:pt idx="409">
                  <c:v>14</c:v>
                </c:pt>
                <c:pt idx="410">
                  <c:v>-5</c:v>
                </c:pt>
                <c:pt idx="411">
                  <c:v>-14</c:v>
                </c:pt>
                <c:pt idx="412">
                  <c:v>3</c:v>
                </c:pt>
                <c:pt idx="413">
                  <c:v>-5</c:v>
                </c:pt>
                <c:pt idx="414">
                  <c:v>-7</c:v>
                </c:pt>
                <c:pt idx="415">
                  <c:v>3</c:v>
                </c:pt>
                <c:pt idx="416">
                  <c:v>-24</c:v>
                </c:pt>
                <c:pt idx="417">
                  <c:v>-7</c:v>
                </c:pt>
                <c:pt idx="418">
                  <c:v>23</c:v>
                </c:pt>
                <c:pt idx="419">
                  <c:v>-22</c:v>
                </c:pt>
                <c:pt idx="420">
                  <c:v>-17</c:v>
                </c:pt>
                <c:pt idx="421">
                  <c:v>-15</c:v>
                </c:pt>
                <c:pt idx="422">
                  <c:v>5</c:v>
                </c:pt>
                <c:pt idx="423">
                  <c:v>-6</c:v>
                </c:pt>
                <c:pt idx="424">
                  <c:v>-3</c:v>
                </c:pt>
                <c:pt idx="425">
                  <c:v>-4</c:v>
                </c:pt>
                <c:pt idx="426">
                  <c:v>-2</c:v>
                </c:pt>
                <c:pt idx="427">
                  <c:v>-18</c:v>
                </c:pt>
                <c:pt idx="428">
                  <c:v>15</c:v>
                </c:pt>
                <c:pt idx="429">
                  <c:v>-17</c:v>
                </c:pt>
                <c:pt idx="430">
                  <c:v>3</c:v>
                </c:pt>
                <c:pt idx="431">
                  <c:v>-11</c:v>
                </c:pt>
                <c:pt idx="432">
                  <c:v>7</c:v>
                </c:pt>
                <c:pt idx="433">
                  <c:v>-17</c:v>
                </c:pt>
                <c:pt idx="434">
                  <c:v>-9</c:v>
                </c:pt>
                <c:pt idx="435">
                  <c:v>-3</c:v>
                </c:pt>
                <c:pt idx="436">
                  <c:v>3</c:v>
                </c:pt>
                <c:pt idx="437">
                  <c:v>13</c:v>
                </c:pt>
                <c:pt idx="438">
                  <c:v>0</c:v>
                </c:pt>
                <c:pt idx="439">
                  <c:v>-9</c:v>
                </c:pt>
                <c:pt idx="440">
                  <c:v>-9</c:v>
                </c:pt>
                <c:pt idx="441">
                  <c:v>-7</c:v>
                </c:pt>
                <c:pt idx="442">
                  <c:v>-29</c:v>
                </c:pt>
                <c:pt idx="443">
                  <c:v>20</c:v>
                </c:pt>
                <c:pt idx="444">
                  <c:v>-10</c:v>
                </c:pt>
                <c:pt idx="445">
                  <c:v>-10</c:v>
                </c:pt>
                <c:pt idx="446">
                  <c:v>-9</c:v>
                </c:pt>
                <c:pt idx="447">
                  <c:v>-16</c:v>
                </c:pt>
                <c:pt idx="448">
                  <c:v>-5</c:v>
                </c:pt>
                <c:pt idx="449">
                  <c:v>-26</c:v>
                </c:pt>
                <c:pt idx="450">
                  <c:v>-1</c:v>
                </c:pt>
                <c:pt idx="451">
                  <c:v>14</c:v>
                </c:pt>
                <c:pt idx="452">
                  <c:v>14</c:v>
                </c:pt>
                <c:pt idx="453">
                  <c:v>-5</c:v>
                </c:pt>
                <c:pt idx="454">
                  <c:v>11</c:v>
                </c:pt>
                <c:pt idx="455">
                  <c:v>16</c:v>
                </c:pt>
                <c:pt idx="456">
                  <c:v>-8</c:v>
                </c:pt>
                <c:pt idx="457">
                  <c:v>-13</c:v>
                </c:pt>
                <c:pt idx="458">
                  <c:v>-7</c:v>
                </c:pt>
                <c:pt idx="459">
                  <c:v>-20</c:v>
                </c:pt>
                <c:pt idx="460">
                  <c:v>-13</c:v>
                </c:pt>
                <c:pt idx="461">
                  <c:v>20</c:v>
                </c:pt>
                <c:pt idx="462">
                  <c:v>24</c:v>
                </c:pt>
                <c:pt idx="463">
                  <c:v>24</c:v>
                </c:pt>
                <c:pt idx="464">
                  <c:v>-24</c:v>
                </c:pt>
                <c:pt idx="465">
                  <c:v>-12</c:v>
                </c:pt>
                <c:pt idx="466">
                  <c:v>11</c:v>
                </c:pt>
                <c:pt idx="467">
                  <c:v>-10</c:v>
                </c:pt>
                <c:pt idx="468">
                  <c:v>-22</c:v>
                </c:pt>
                <c:pt idx="469">
                  <c:v>-15</c:v>
                </c:pt>
                <c:pt idx="470">
                  <c:v>-20</c:v>
                </c:pt>
                <c:pt idx="471">
                  <c:v>9</c:v>
                </c:pt>
                <c:pt idx="472">
                  <c:v>-13</c:v>
                </c:pt>
                <c:pt idx="473">
                  <c:v>-11</c:v>
                </c:pt>
                <c:pt idx="474">
                  <c:v>30</c:v>
                </c:pt>
                <c:pt idx="475">
                  <c:v>-7</c:v>
                </c:pt>
                <c:pt idx="476">
                  <c:v>-29</c:v>
                </c:pt>
                <c:pt idx="477">
                  <c:v>-16</c:v>
                </c:pt>
                <c:pt idx="478">
                  <c:v>-1</c:v>
                </c:pt>
                <c:pt idx="479">
                  <c:v>-3</c:v>
                </c:pt>
                <c:pt idx="480">
                  <c:v>-19</c:v>
                </c:pt>
                <c:pt idx="481">
                  <c:v>-8</c:v>
                </c:pt>
                <c:pt idx="482">
                  <c:v>-13</c:v>
                </c:pt>
                <c:pt idx="483">
                  <c:v>17</c:v>
                </c:pt>
                <c:pt idx="484">
                  <c:v>-6</c:v>
                </c:pt>
                <c:pt idx="485">
                  <c:v>-11</c:v>
                </c:pt>
                <c:pt idx="486">
                  <c:v>-7</c:v>
                </c:pt>
                <c:pt idx="487">
                  <c:v>16</c:v>
                </c:pt>
                <c:pt idx="488">
                  <c:v>-4</c:v>
                </c:pt>
                <c:pt idx="489">
                  <c:v>-20</c:v>
                </c:pt>
                <c:pt idx="490">
                  <c:v>23</c:v>
                </c:pt>
                <c:pt idx="491">
                  <c:v>9</c:v>
                </c:pt>
                <c:pt idx="492">
                  <c:v>-26</c:v>
                </c:pt>
                <c:pt idx="493">
                  <c:v>-20</c:v>
                </c:pt>
                <c:pt idx="494">
                  <c:v>-16</c:v>
                </c:pt>
                <c:pt idx="495">
                  <c:v>-6</c:v>
                </c:pt>
                <c:pt idx="496">
                  <c:v>-8</c:v>
                </c:pt>
                <c:pt idx="497">
                  <c:v>0</c:v>
                </c:pt>
                <c:pt idx="498">
                  <c:v>-9</c:v>
                </c:pt>
                <c:pt idx="499">
                  <c:v>18</c:v>
                </c:pt>
                <c:pt idx="500">
                  <c:v>-5</c:v>
                </c:pt>
                <c:pt idx="501">
                  <c:v>-13</c:v>
                </c:pt>
                <c:pt idx="502">
                  <c:v>-9</c:v>
                </c:pt>
                <c:pt idx="503">
                  <c:v>-1</c:v>
                </c:pt>
                <c:pt idx="504">
                  <c:v>-1</c:v>
                </c:pt>
                <c:pt idx="505">
                  <c:v>-14</c:v>
                </c:pt>
                <c:pt idx="506">
                  <c:v>-18</c:v>
                </c:pt>
                <c:pt idx="507">
                  <c:v>-6</c:v>
                </c:pt>
                <c:pt idx="508">
                  <c:v>-16</c:v>
                </c:pt>
                <c:pt idx="509">
                  <c:v>-11</c:v>
                </c:pt>
                <c:pt idx="510">
                  <c:v>-5</c:v>
                </c:pt>
                <c:pt idx="511">
                  <c:v>8</c:v>
                </c:pt>
                <c:pt idx="512">
                  <c:v>-20</c:v>
                </c:pt>
                <c:pt idx="513">
                  <c:v>-21</c:v>
                </c:pt>
                <c:pt idx="514">
                  <c:v>-5</c:v>
                </c:pt>
                <c:pt idx="515">
                  <c:v>2</c:v>
                </c:pt>
                <c:pt idx="516">
                  <c:v>-13</c:v>
                </c:pt>
                <c:pt idx="517">
                  <c:v>-9</c:v>
                </c:pt>
                <c:pt idx="518">
                  <c:v>-13</c:v>
                </c:pt>
                <c:pt idx="519">
                  <c:v>-25</c:v>
                </c:pt>
                <c:pt idx="520">
                  <c:v>-17</c:v>
                </c:pt>
                <c:pt idx="521">
                  <c:v>21</c:v>
                </c:pt>
                <c:pt idx="522">
                  <c:v>-4</c:v>
                </c:pt>
                <c:pt idx="523">
                  <c:v>8</c:v>
                </c:pt>
                <c:pt idx="524">
                  <c:v>-5</c:v>
                </c:pt>
                <c:pt idx="525">
                  <c:v>-3</c:v>
                </c:pt>
                <c:pt idx="526">
                  <c:v>-16</c:v>
                </c:pt>
                <c:pt idx="527">
                  <c:v>-25</c:v>
                </c:pt>
                <c:pt idx="528">
                  <c:v>12</c:v>
                </c:pt>
                <c:pt idx="529">
                  <c:v>-20</c:v>
                </c:pt>
                <c:pt idx="530">
                  <c:v>-1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-7</c:v>
                </c:pt>
                <c:pt idx="537">
                  <c:v>3</c:v>
                </c:pt>
                <c:pt idx="538">
                  <c:v>-6</c:v>
                </c:pt>
                <c:pt idx="539">
                  <c:v>-6</c:v>
                </c:pt>
                <c:pt idx="540">
                  <c:v>-16</c:v>
                </c:pt>
                <c:pt idx="541">
                  <c:v>-8</c:v>
                </c:pt>
                <c:pt idx="542">
                  <c:v>-33</c:v>
                </c:pt>
                <c:pt idx="543">
                  <c:v>-19</c:v>
                </c:pt>
                <c:pt idx="544">
                  <c:v>-4</c:v>
                </c:pt>
                <c:pt idx="545">
                  <c:v>-8</c:v>
                </c:pt>
                <c:pt idx="546">
                  <c:v>-4</c:v>
                </c:pt>
                <c:pt idx="547">
                  <c:v>-12</c:v>
                </c:pt>
                <c:pt idx="548">
                  <c:v>-11</c:v>
                </c:pt>
                <c:pt idx="549">
                  <c:v>-2</c:v>
                </c:pt>
                <c:pt idx="550">
                  <c:v>-14</c:v>
                </c:pt>
                <c:pt idx="551">
                  <c:v>-7</c:v>
                </c:pt>
                <c:pt idx="552">
                  <c:v>-16</c:v>
                </c:pt>
                <c:pt idx="553">
                  <c:v>-8</c:v>
                </c:pt>
                <c:pt idx="554">
                  <c:v>-16</c:v>
                </c:pt>
                <c:pt idx="555">
                  <c:v>-1</c:v>
                </c:pt>
                <c:pt idx="556">
                  <c:v>-4</c:v>
                </c:pt>
                <c:pt idx="557">
                  <c:v>-2</c:v>
                </c:pt>
                <c:pt idx="558">
                  <c:v>-12</c:v>
                </c:pt>
                <c:pt idx="559">
                  <c:v>1</c:v>
                </c:pt>
                <c:pt idx="560">
                  <c:v>-7</c:v>
                </c:pt>
                <c:pt idx="561">
                  <c:v>0</c:v>
                </c:pt>
                <c:pt idx="562">
                  <c:v>-9</c:v>
                </c:pt>
                <c:pt idx="563">
                  <c:v>-2</c:v>
                </c:pt>
                <c:pt idx="564">
                  <c:v>-3</c:v>
                </c:pt>
                <c:pt idx="565">
                  <c:v>-12</c:v>
                </c:pt>
                <c:pt idx="566">
                  <c:v>0</c:v>
                </c:pt>
                <c:pt idx="567">
                  <c:v>-9</c:v>
                </c:pt>
                <c:pt idx="568">
                  <c:v>4</c:v>
                </c:pt>
                <c:pt idx="569">
                  <c:v>-13</c:v>
                </c:pt>
                <c:pt idx="570">
                  <c:v>-18</c:v>
                </c:pt>
                <c:pt idx="571">
                  <c:v>-3</c:v>
                </c:pt>
                <c:pt idx="572">
                  <c:v>-14</c:v>
                </c:pt>
                <c:pt idx="573">
                  <c:v>-5</c:v>
                </c:pt>
                <c:pt idx="574">
                  <c:v>-8</c:v>
                </c:pt>
                <c:pt idx="575">
                  <c:v>-10</c:v>
                </c:pt>
                <c:pt idx="576">
                  <c:v>-5</c:v>
                </c:pt>
                <c:pt idx="577">
                  <c:v>26</c:v>
                </c:pt>
                <c:pt idx="578">
                  <c:v>15</c:v>
                </c:pt>
                <c:pt idx="579">
                  <c:v>-16</c:v>
                </c:pt>
                <c:pt idx="580">
                  <c:v>-13</c:v>
                </c:pt>
                <c:pt idx="581">
                  <c:v>-20</c:v>
                </c:pt>
                <c:pt idx="582">
                  <c:v>-23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-15</c:v>
                </c:pt>
                <c:pt idx="587">
                  <c:v>-12</c:v>
                </c:pt>
                <c:pt idx="588">
                  <c:v>-3</c:v>
                </c:pt>
                <c:pt idx="589">
                  <c:v>-19</c:v>
                </c:pt>
                <c:pt idx="590">
                  <c:v>-30</c:v>
                </c:pt>
                <c:pt idx="591">
                  <c:v>-10</c:v>
                </c:pt>
                <c:pt idx="592">
                  <c:v>13</c:v>
                </c:pt>
                <c:pt idx="593">
                  <c:v>7</c:v>
                </c:pt>
                <c:pt idx="594">
                  <c:v>-21</c:v>
                </c:pt>
                <c:pt idx="595">
                  <c:v>-4</c:v>
                </c:pt>
                <c:pt idx="596">
                  <c:v>-14</c:v>
                </c:pt>
                <c:pt idx="597">
                  <c:v>-12</c:v>
                </c:pt>
                <c:pt idx="598">
                  <c:v>-29</c:v>
                </c:pt>
                <c:pt idx="599">
                  <c:v>-17</c:v>
                </c:pt>
                <c:pt idx="600">
                  <c:v>-27</c:v>
                </c:pt>
                <c:pt idx="601">
                  <c:v>19</c:v>
                </c:pt>
                <c:pt idx="602">
                  <c:v>-14</c:v>
                </c:pt>
                <c:pt idx="603">
                  <c:v>-5</c:v>
                </c:pt>
                <c:pt idx="604">
                  <c:v>-7</c:v>
                </c:pt>
                <c:pt idx="605">
                  <c:v>-13</c:v>
                </c:pt>
                <c:pt idx="606">
                  <c:v>-11</c:v>
                </c:pt>
                <c:pt idx="607">
                  <c:v>-11</c:v>
                </c:pt>
                <c:pt idx="608">
                  <c:v>16</c:v>
                </c:pt>
                <c:pt idx="609">
                  <c:v>-2</c:v>
                </c:pt>
                <c:pt idx="610">
                  <c:v>25</c:v>
                </c:pt>
                <c:pt idx="611">
                  <c:v>-16</c:v>
                </c:pt>
                <c:pt idx="612">
                  <c:v>-14</c:v>
                </c:pt>
                <c:pt idx="613">
                  <c:v>-5</c:v>
                </c:pt>
                <c:pt idx="614">
                  <c:v>-13</c:v>
                </c:pt>
                <c:pt idx="615">
                  <c:v>-21</c:v>
                </c:pt>
                <c:pt idx="616">
                  <c:v>4</c:v>
                </c:pt>
                <c:pt idx="617">
                  <c:v>-13</c:v>
                </c:pt>
                <c:pt idx="618">
                  <c:v>4</c:v>
                </c:pt>
                <c:pt idx="619">
                  <c:v>12</c:v>
                </c:pt>
                <c:pt idx="620">
                  <c:v>19</c:v>
                </c:pt>
                <c:pt idx="621">
                  <c:v>-27</c:v>
                </c:pt>
                <c:pt idx="622">
                  <c:v>-14</c:v>
                </c:pt>
                <c:pt idx="623">
                  <c:v>0</c:v>
                </c:pt>
                <c:pt idx="624">
                  <c:v>2</c:v>
                </c:pt>
                <c:pt idx="625">
                  <c:v>21</c:v>
                </c:pt>
                <c:pt idx="626">
                  <c:v>-20</c:v>
                </c:pt>
                <c:pt idx="627">
                  <c:v>-12</c:v>
                </c:pt>
                <c:pt idx="628">
                  <c:v>-12</c:v>
                </c:pt>
                <c:pt idx="629">
                  <c:v>-11</c:v>
                </c:pt>
                <c:pt idx="630">
                  <c:v>3</c:v>
                </c:pt>
                <c:pt idx="631">
                  <c:v>-11</c:v>
                </c:pt>
                <c:pt idx="632">
                  <c:v>5</c:v>
                </c:pt>
                <c:pt idx="633">
                  <c:v>-21</c:v>
                </c:pt>
                <c:pt idx="634">
                  <c:v>-13</c:v>
                </c:pt>
                <c:pt idx="635">
                  <c:v>1</c:v>
                </c:pt>
                <c:pt idx="636">
                  <c:v>-12</c:v>
                </c:pt>
                <c:pt idx="637">
                  <c:v>3</c:v>
                </c:pt>
                <c:pt idx="638">
                  <c:v>10</c:v>
                </c:pt>
                <c:pt idx="639">
                  <c:v>-9</c:v>
                </c:pt>
                <c:pt idx="640">
                  <c:v>17</c:v>
                </c:pt>
                <c:pt idx="641">
                  <c:v>15</c:v>
                </c:pt>
                <c:pt idx="642">
                  <c:v>-10</c:v>
                </c:pt>
                <c:pt idx="643">
                  <c:v>-17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-9</c:v>
                </c:pt>
                <c:pt idx="648">
                  <c:v>15</c:v>
                </c:pt>
                <c:pt idx="649">
                  <c:v>-18</c:v>
                </c:pt>
                <c:pt idx="650">
                  <c:v>-8</c:v>
                </c:pt>
                <c:pt idx="651">
                  <c:v>-7</c:v>
                </c:pt>
                <c:pt idx="652">
                  <c:v>-12</c:v>
                </c:pt>
                <c:pt idx="653">
                  <c:v>-12</c:v>
                </c:pt>
                <c:pt idx="654">
                  <c:v>22</c:v>
                </c:pt>
                <c:pt idx="655">
                  <c:v>5</c:v>
                </c:pt>
                <c:pt idx="656">
                  <c:v>1</c:v>
                </c:pt>
                <c:pt idx="657">
                  <c:v>12</c:v>
                </c:pt>
                <c:pt idx="658">
                  <c:v>18</c:v>
                </c:pt>
                <c:pt idx="659">
                  <c:v>-18</c:v>
                </c:pt>
                <c:pt idx="660">
                  <c:v>-16</c:v>
                </c:pt>
                <c:pt idx="661">
                  <c:v>-14</c:v>
                </c:pt>
                <c:pt idx="662">
                  <c:v>-9</c:v>
                </c:pt>
                <c:pt idx="663">
                  <c:v>-5</c:v>
                </c:pt>
                <c:pt idx="664">
                  <c:v>-27</c:v>
                </c:pt>
                <c:pt idx="665">
                  <c:v>6</c:v>
                </c:pt>
                <c:pt idx="666">
                  <c:v>-14</c:v>
                </c:pt>
                <c:pt idx="667">
                  <c:v>-5</c:v>
                </c:pt>
                <c:pt idx="668">
                  <c:v>1</c:v>
                </c:pt>
                <c:pt idx="669">
                  <c:v>-4</c:v>
                </c:pt>
                <c:pt idx="670">
                  <c:v>-23</c:v>
                </c:pt>
                <c:pt idx="671">
                  <c:v>-4</c:v>
                </c:pt>
                <c:pt idx="672">
                  <c:v>-4</c:v>
                </c:pt>
                <c:pt idx="673">
                  <c:v>-12</c:v>
                </c:pt>
                <c:pt idx="674">
                  <c:v>11</c:v>
                </c:pt>
                <c:pt idx="675">
                  <c:v>3</c:v>
                </c:pt>
                <c:pt idx="676">
                  <c:v>-12</c:v>
                </c:pt>
                <c:pt idx="677">
                  <c:v>-14</c:v>
                </c:pt>
                <c:pt idx="678">
                  <c:v>1</c:v>
                </c:pt>
                <c:pt idx="679">
                  <c:v>3</c:v>
                </c:pt>
                <c:pt idx="680">
                  <c:v>-10</c:v>
                </c:pt>
                <c:pt idx="681">
                  <c:v>-12</c:v>
                </c:pt>
                <c:pt idx="682">
                  <c:v>-18</c:v>
                </c:pt>
                <c:pt idx="683">
                  <c:v>-7</c:v>
                </c:pt>
                <c:pt idx="684">
                  <c:v>-19</c:v>
                </c:pt>
                <c:pt idx="685">
                  <c:v>-12</c:v>
                </c:pt>
                <c:pt idx="686">
                  <c:v>-25</c:v>
                </c:pt>
                <c:pt idx="687">
                  <c:v>-2</c:v>
                </c:pt>
                <c:pt idx="688">
                  <c:v>14</c:v>
                </c:pt>
                <c:pt idx="689">
                  <c:v>-7</c:v>
                </c:pt>
                <c:pt idx="690">
                  <c:v>7</c:v>
                </c:pt>
                <c:pt idx="691">
                  <c:v>-16</c:v>
                </c:pt>
                <c:pt idx="692">
                  <c:v>13</c:v>
                </c:pt>
                <c:pt idx="693">
                  <c:v>-16</c:v>
                </c:pt>
                <c:pt idx="694">
                  <c:v>10</c:v>
                </c:pt>
                <c:pt idx="695">
                  <c:v>-16</c:v>
                </c:pt>
                <c:pt idx="696">
                  <c:v>-15</c:v>
                </c:pt>
                <c:pt idx="697">
                  <c:v>3</c:v>
                </c:pt>
                <c:pt idx="698">
                  <c:v>-3</c:v>
                </c:pt>
                <c:pt idx="699">
                  <c:v>-6</c:v>
                </c:pt>
                <c:pt idx="700">
                  <c:v>14</c:v>
                </c:pt>
                <c:pt idx="701">
                  <c:v>-2</c:v>
                </c:pt>
                <c:pt idx="702">
                  <c:v>26</c:v>
                </c:pt>
                <c:pt idx="703">
                  <c:v>-8</c:v>
                </c:pt>
                <c:pt idx="704">
                  <c:v>-14</c:v>
                </c:pt>
                <c:pt idx="705">
                  <c:v>-6</c:v>
                </c:pt>
                <c:pt idx="706">
                  <c:v>19</c:v>
                </c:pt>
                <c:pt idx="707">
                  <c:v>-2</c:v>
                </c:pt>
                <c:pt idx="708">
                  <c:v>-14</c:v>
                </c:pt>
                <c:pt idx="709">
                  <c:v>-13</c:v>
                </c:pt>
                <c:pt idx="710">
                  <c:v>5</c:v>
                </c:pt>
                <c:pt idx="711">
                  <c:v>-2</c:v>
                </c:pt>
                <c:pt idx="712">
                  <c:v>-5</c:v>
                </c:pt>
                <c:pt idx="713">
                  <c:v>14</c:v>
                </c:pt>
                <c:pt idx="714">
                  <c:v>2</c:v>
                </c:pt>
                <c:pt idx="715">
                  <c:v>-2</c:v>
                </c:pt>
                <c:pt idx="716">
                  <c:v>-7</c:v>
                </c:pt>
                <c:pt idx="717">
                  <c:v>1</c:v>
                </c:pt>
                <c:pt idx="718">
                  <c:v>12</c:v>
                </c:pt>
                <c:pt idx="719">
                  <c:v>-3</c:v>
                </c:pt>
                <c:pt idx="720">
                  <c:v>-9</c:v>
                </c:pt>
                <c:pt idx="721">
                  <c:v>-9</c:v>
                </c:pt>
                <c:pt idx="722">
                  <c:v>-19</c:v>
                </c:pt>
                <c:pt idx="723">
                  <c:v>15</c:v>
                </c:pt>
                <c:pt idx="724">
                  <c:v>-10</c:v>
                </c:pt>
                <c:pt idx="725">
                  <c:v>-7</c:v>
                </c:pt>
                <c:pt idx="726">
                  <c:v>-19</c:v>
                </c:pt>
                <c:pt idx="727">
                  <c:v>-23</c:v>
                </c:pt>
                <c:pt idx="728">
                  <c:v>1</c:v>
                </c:pt>
                <c:pt idx="729">
                  <c:v>-12</c:v>
                </c:pt>
                <c:pt idx="730">
                  <c:v>-12</c:v>
                </c:pt>
                <c:pt idx="731">
                  <c:v>-26</c:v>
                </c:pt>
                <c:pt idx="732">
                  <c:v>-5</c:v>
                </c:pt>
                <c:pt idx="733">
                  <c:v>13</c:v>
                </c:pt>
                <c:pt idx="734">
                  <c:v>-4</c:v>
                </c:pt>
                <c:pt idx="735">
                  <c:v>-24</c:v>
                </c:pt>
                <c:pt idx="736">
                  <c:v>-23</c:v>
                </c:pt>
                <c:pt idx="737">
                  <c:v>16</c:v>
                </c:pt>
                <c:pt idx="738">
                  <c:v>-20</c:v>
                </c:pt>
                <c:pt idx="739">
                  <c:v>-5</c:v>
                </c:pt>
                <c:pt idx="740">
                  <c:v>-9</c:v>
                </c:pt>
                <c:pt idx="741">
                  <c:v>-17</c:v>
                </c:pt>
                <c:pt idx="742">
                  <c:v>-33</c:v>
                </c:pt>
                <c:pt idx="743">
                  <c:v>2</c:v>
                </c:pt>
                <c:pt idx="744">
                  <c:v>-24</c:v>
                </c:pt>
                <c:pt idx="745">
                  <c:v>-11</c:v>
                </c:pt>
                <c:pt idx="746">
                  <c:v>-14</c:v>
                </c:pt>
                <c:pt idx="747">
                  <c:v>13</c:v>
                </c:pt>
                <c:pt idx="748">
                  <c:v>-28</c:v>
                </c:pt>
                <c:pt idx="749">
                  <c:v>-1</c:v>
                </c:pt>
                <c:pt idx="750">
                  <c:v>16</c:v>
                </c:pt>
                <c:pt idx="751">
                  <c:v>0</c:v>
                </c:pt>
                <c:pt idx="752">
                  <c:v>5</c:v>
                </c:pt>
                <c:pt idx="753">
                  <c:v>24</c:v>
                </c:pt>
                <c:pt idx="754">
                  <c:v>-26</c:v>
                </c:pt>
                <c:pt idx="755">
                  <c:v>-16</c:v>
                </c:pt>
                <c:pt idx="756">
                  <c:v>-17</c:v>
                </c:pt>
                <c:pt idx="757">
                  <c:v>-4</c:v>
                </c:pt>
                <c:pt idx="758">
                  <c:v>1</c:v>
                </c:pt>
                <c:pt idx="759">
                  <c:v>-7</c:v>
                </c:pt>
                <c:pt idx="760">
                  <c:v>-30</c:v>
                </c:pt>
                <c:pt idx="761">
                  <c:v>-14</c:v>
                </c:pt>
                <c:pt idx="762">
                  <c:v>10</c:v>
                </c:pt>
                <c:pt idx="763">
                  <c:v>-2</c:v>
                </c:pt>
                <c:pt idx="764">
                  <c:v>7</c:v>
                </c:pt>
                <c:pt idx="765">
                  <c:v>-6</c:v>
                </c:pt>
                <c:pt idx="766">
                  <c:v>3</c:v>
                </c:pt>
                <c:pt idx="767">
                  <c:v>21</c:v>
                </c:pt>
                <c:pt idx="768">
                  <c:v>-11</c:v>
                </c:pt>
                <c:pt idx="769">
                  <c:v>-14</c:v>
                </c:pt>
                <c:pt idx="770">
                  <c:v>6</c:v>
                </c:pt>
                <c:pt idx="771">
                  <c:v>0</c:v>
                </c:pt>
                <c:pt idx="772">
                  <c:v>5</c:v>
                </c:pt>
                <c:pt idx="773">
                  <c:v>-20</c:v>
                </c:pt>
                <c:pt idx="774">
                  <c:v>-19</c:v>
                </c:pt>
                <c:pt idx="775">
                  <c:v>-5</c:v>
                </c:pt>
                <c:pt idx="776">
                  <c:v>-16</c:v>
                </c:pt>
                <c:pt idx="777">
                  <c:v>-45</c:v>
                </c:pt>
                <c:pt idx="778">
                  <c:v>6</c:v>
                </c:pt>
                <c:pt idx="779">
                  <c:v>14</c:v>
                </c:pt>
                <c:pt idx="780">
                  <c:v>6</c:v>
                </c:pt>
                <c:pt idx="781">
                  <c:v>3</c:v>
                </c:pt>
                <c:pt idx="782">
                  <c:v>-22</c:v>
                </c:pt>
                <c:pt idx="783">
                  <c:v>-10</c:v>
                </c:pt>
                <c:pt idx="784">
                  <c:v>16</c:v>
                </c:pt>
                <c:pt idx="785">
                  <c:v>-32</c:v>
                </c:pt>
                <c:pt idx="786">
                  <c:v>-17</c:v>
                </c:pt>
                <c:pt idx="787">
                  <c:v>1</c:v>
                </c:pt>
                <c:pt idx="788">
                  <c:v>-12</c:v>
                </c:pt>
                <c:pt idx="789">
                  <c:v>-38</c:v>
                </c:pt>
                <c:pt idx="790">
                  <c:v>-12</c:v>
                </c:pt>
                <c:pt idx="791">
                  <c:v>4</c:v>
                </c:pt>
                <c:pt idx="792">
                  <c:v>-9</c:v>
                </c:pt>
                <c:pt idx="793">
                  <c:v>8</c:v>
                </c:pt>
                <c:pt idx="794">
                  <c:v>-9</c:v>
                </c:pt>
                <c:pt idx="795">
                  <c:v>-11</c:v>
                </c:pt>
                <c:pt idx="796">
                  <c:v>16</c:v>
                </c:pt>
                <c:pt idx="797">
                  <c:v>-25</c:v>
                </c:pt>
                <c:pt idx="798">
                  <c:v>14</c:v>
                </c:pt>
                <c:pt idx="799">
                  <c:v>-1</c:v>
                </c:pt>
                <c:pt idx="800">
                  <c:v>-16</c:v>
                </c:pt>
                <c:pt idx="801">
                  <c:v>-2</c:v>
                </c:pt>
                <c:pt idx="802">
                  <c:v>-9</c:v>
                </c:pt>
                <c:pt idx="803">
                  <c:v>9</c:v>
                </c:pt>
                <c:pt idx="804">
                  <c:v>6</c:v>
                </c:pt>
                <c:pt idx="805">
                  <c:v>-10</c:v>
                </c:pt>
                <c:pt idx="806">
                  <c:v>-5</c:v>
                </c:pt>
                <c:pt idx="807">
                  <c:v>2</c:v>
                </c:pt>
                <c:pt idx="808">
                  <c:v>-4</c:v>
                </c:pt>
                <c:pt idx="809">
                  <c:v>4</c:v>
                </c:pt>
                <c:pt idx="810">
                  <c:v>12</c:v>
                </c:pt>
                <c:pt idx="811">
                  <c:v>-8</c:v>
                </c:pt>
                <c:pt idx="812">
                  <c:v>-11</c:v>
                </c:pt>
                <c:pt idx="813">
                  <c:v>30</c:v>
                </c:pt>
                <c:pt idx="814">
                  <c:v>-14</c:v>
                </c:pt>
                <c:pt idx="815">
                  <c:v>5</c:v>
                </c:pt>
                <c:pt idx="816">
                  <c:v>2</c:v>
                </c:pt>
                <c:pt idx="817">
                  <c:v>-15</c:v>
                </c:pt>
                <c:pt idx="818">
                  <c:v>3</c:v>
                </c:pt>
                <c:pt idx="819">
                  <c:v>-21</c:v>
                </c:pt>
                <c:pt idx="820">
                  <c:v>-26</c:v>
                </c:pt>
                <c:pt idx="821">
                  <c:v>1</c:v>
                </c:pt>
                <c:pt idx="822">
                  <c:v>-23</c:v>
                </c:pt>
                <c:pt idx="823">
                  <c:v>19</c:v>
                </c:pt>
                <c:pt idx="824">
                  <c:v>9</c:v>
                </c:pt>
                <c:pt idx="825">
                  <c:v>-19</c:v>
                </c:pt>
                <c:pt idx="826">
                  <c:v>9</c:v>
                </c:pt>
                <c:pt idx="827">
                  <c:v>1</c:v>
                </c:pt>
                <c:pt idx="828">
                  <c:v>-17</c:v>
                </c:pt>
                <c:pt idx="829">
                  <c:v>-16</c:v>
                </c:pt>
                <c:pt idx="830">
                  <c:v>-9</c:v>
                </c:pt>
                <c:pt idx="831">
                  <c:v>-7</c:v>
                </c:pt>
                <c:pt idx="832">
                  <c:v>1</c:v>
                </c:pt>
                <c:pt idx="833">
                  <c:v>-8</c:v>
                </c:pt>
                <c:pt idx="834">
                  <c:v>-7</c:v>
                </c:pt>
                <c:pt idx="835">
                  <c:v>-20</c:v>
                </c:pt>
                <c:pt idx="836">
                  <c:v>-8</c:v>
                </c:pt>
                <c:pt idx="837">
                  <c:v>-2</c:v>
                </c:pt>
                <c:pt idx="838">
                  <c:v>-14</c:v>
                </c:pt>
                <c:pt idx="839">
                  <c:v>11</c:v>
                </c:pt>
                <c:pt idx="840">
                  <c:v>-4</c:v>
                </c:pt>
                <c:pt idx="841">
                  <c:v>-15</c:v>
                </c:pt>
                <c:pt idx="842">
                  <c:v>-12</c:v>
                </c:pt>
                <c:pt idx="843">
                  <c:v>4</c:v>
                </c:pt>
                <c:pt idx="844">
                  <c:v>14</c:v>
                </c:pt>
                <c:pt idx="845">
                  <c:v>-20</c:v>
                </c:pt>
                <c:pt idx="846">
                  <c:v>0</c:v>
                </c:pt>
                <c:pt idx="847">
                  <c:v>27</c:v>
                </c:pt>
                <c:pt idx="848">
                  <c:v>9</c:v>
                </c:pt>
                <c:pt idx="849">
                  <c:v>-17</c:v>
                </c:pt>
                <c:pt idx="850">
                  <c:v>-16</c:v>
                </c:pt>
                <c:pt idx="851">
                  <c:v>-16</c:v>
                </c:pt>
                <c:pt idx="852">
                  <c:v>-5</c:v>
                </c:pt>
                <c:pt idx="853">
                  <c:v>-26</c:v>
                </c:pt>
                <c:pt idx="854">
                  <c:v>-15</c:v>
                </c:pt>
                <c:pt idx="855">
                  <c:v>13</c:v>
                </c:pt>
                <c:pt idx="856">
                  <c:v>-18</c:v>
                </c:pt>
                <c:pt idx="857">
                  <c:v>17</c:v>
                </c:pt>
                <c:pt idx="858">
                  <c:v>-12</c:v>
                </c:pt>
                <c:pt idx="859">
                  <c:v>-6</c:v>
                </c:pt>
                <c:pt idx="860">
                  <c:v>-16</c:v>
                </c:pt>
                <c:pt idx="861">
                  <c:v>-21</c:v>
                </c:pt>
                <c:pt idx="862">
                  <c:v>-14</c:v>
                </c:pt>
                <c:pt idx="863">
                  <c:v>-15</c:v>
                </c:pt>
                <c:pt idx="864">
                  <c:v>-6</c:v>
                </c:pt>
                <c:pt idx="865">
                  <c:v>-24</c:v>
                </c:pt>
                <c:pt idx="866">
                  <c:v>-4</c:v>
                </c:pt>
                <c:pt idx="867">
                  <c:v>-14</c:v>
                </c:pt>
                <c:pt idx="868">
                  <c:v>-21</c:v>
                </c:pt>
                <c:pt idx="869">
                  <c:v>-5</c:v>
                </c:pt>
                <c:pt idx="870">
                  <c:v>-8</c:v>
                </c:pt>
                <c:pt idx="871">
                  <c:v>-4</c:v>
                </c:pt>
                <c:pt idx="872">
                  <c:v>-9</c:v>
                </c:pt>
                <c:pt idx="873">
                  <c:v>1</c:v>
                </c:pt>
                <c:pt idx="874">
                  <c:v>-8</c:v>
                </c:pt>
                <c:pt idx="875">
                  <c:v>2</c:v>
                </c:pt>
                <c:pt idx="876">
                  <c:v>-3</c:v>
                </c:pt>
                <c:pt idx="877">
                  <c:v>-21</c:v>
                </c:pt>
                <c:pt idx="878">
                  <c:v>19</c:v>
                </c:pt>
                <c:pt idx="879">
                  <c:v>2</c:v>
                </c:pt>
                <c:pt idx="880">
                  <c:v>-4</c:v>
                </c:pt>
                <c:pt idx="881">
                  <c:v>24</c:v>
                </c:pt>
                <c:pt idx="882">
                  <c:v>-24</c:v>
                </c:pt>
                <c:pt idx="883">
                  <c:v>-28</c:v>
                </c:pt>
                <c:pt idx="884">
                  <c:v>-8</c:v>
                </c:pt>
                <c:pt idx="885">
                  <c:v>16</c:v>
                </c:pt>
                <c:pt idx="886">
                  <c:v>7</c:v>
                </c:pt>
                <c:pt idx="887">
                  <c:v>-7</c:v>
                </c:pt>
                <c:pt idx="888">
                  <c:v>9</c:v>
                </c:pt>
                <c:pt idx="889">
                  <c:v>-9</c:v>
                </c:pt>
                <c:pt idx="890">
                  <c:v>-19</c:v>
                </c:pt>
                <c:pt idx="891">
                  <c:v>8</c:v>
                </c:pt>
                <c:pt idx="892">
                  <c:v>-15</c:v>
                </c:pt>
                <c:pt idx="893">
                  <c:v>1</c:v>
                </c:pt>
                <c:pt idx="894">
                  <c:v>-6</c:v>
                </c:pt>
                <c:pt idx="895">
                  <c:v>13</c:v>
                </c:pt>
                <c:pt idx="896">
                  <c:v>-8</c:v>
                </c:pt>
                <c:pt idx="897">
                  <c:v>-15</c:v>
                </c:pt>
                <c:pt idx="898">
                  <c:v>1</c:v>
                </c:pt>
                <c:pt idx="899">
                  <c:v>-8</c:v>
                </c:pt>
                <c:pt idx="900">
                  <c:v>-4</c:v>
                </c:pt>
                <c:pt idx="901">
                  <c:v>-13</c:v>
                </c:pt>
                <c:pt idx="902">
                  <c:v>21</c:v>
                </c:pt>
                <c:pt idx="903">
                  <c:v>4</c:v>
                </c:pt>
                <c:pt idx="904">
                  <c:v>-12</c:v>
                </c:pt>
                <c:pt idx="905">
                  <c:v>-13</c:v>
                </c:pt>
                <c:pt idx="906">
                  <c:v>30</c:v>
                </c:pt>
                <c:pt idx="907">
                  <c:v>-14</c:v>
                </c:pt>
                <c:pt idx="908">
                  <c:v>7</c:v>
                </c:pt>
                <c:pt idx="909">
                  <c:v>19</c:v>
                </c:pt>
                <c:pt idx="910">
                  <c:v>-28</c:v>
                </c:pt>
                <c:pt idx="911">
                  <c:v>-9</c:v>
                </c:pt>
                <c:pt idx="912">
                  <c:v>-13</c:v>
                </c:pt>
                <c:pt idx="913">
                  <c:v>-23</c:v>
                </c:pt>
                <c:pt idx="914">
                  <c:v>17</c:v>
                </c:pt>
                <c:pt idx="915">
                  <c:v>-14</c:v>
                </c:pt>
                <c:pt idx="916">
                  <c:v>-20</c:v>
                </c:pt>
                <c:pt idx="917">
                  <c:v>-3</c:v>
                </c:pt>
                <c:pt idx="918">
                  <c:v>-7</c:v>
                </c:pt>
                <c:pt idx="919">
                  <c:v>-24</c:v>
                </c:pt>
                <c:pt idx="920">
                  <c:v>-7</c:v>
                </c:pt>
                <c:pt idx="921">
                  <c:v>-3</c:v>
                </c:pt>
                <c:pt idx="922">
                  <c:v>-14</c:v>
                </c:pt>
                <c:pt idx="923">
                  <c:v>-12</c:v>
                </c:pt>
                <c:pt idx="924">
                  <c:v>9</c:v>
                </c:pt>
                <c:pt idx="925">
                  <c:v>-16</c:v>
                </c:pt>
                <c:pt idx="926">
                  <c:v>-14</c:v>
                </c:pt>
                <c:pt idx="927">
                  <c:v>-10</c:v>
                </c:pt>
                <c:pt idx="928">
                  <c:v>19</c:v>
                </c:pt>
                <c:pt idx="929">
                  <c:v>2</c:v>
                </c:pt>
                <c:pt idx="930">
                  <c:v>-13</c:v>
                </c:pt>
                <c:pt idx="931">
                  <c:v>-10</c:v>
                </c:pt>
                <c:pt idx="932">
                  <c:v>-12</c:v>
                </c:pt>
                <c:pt idx="933">
                  <c:v>-6</c:v>
                </c:pt>
                <c:pt idx="934">
                  <c:v>-26</c:v>
                </c:pt>
                <c:pt idx="935">
                  <c:v>-13</c:v>
                </c:pt>
                <c:pt idx="936">
                  <c:v>-7</c:v>
                </c:pt>
                <c:pt idx="937">
                  <c:v>-5</c:v>
                </c:pt>
                <c:pt idx="938">
                  <c:v>-25</c:v>
                </c:pt>
                <c:pt idx="939">
                  <c:v>-6</c:v>
                </c:pt>
                <c:pt idx="940">
                  <c:v>-12</c:v>
                </c:pt>
                <c:pt idx="941">
                  <c:v>-5</c:v>
                </c:pt>
                <c:pt idx="942">
                  <c:v>-13</c:v>
                </c:pt>
                <c:pt idx="943">
                  <c:v>-9</c:v>
                </c:pt>
                <c:pt idx="944">
                  <c:v>-12</c:v>
                </c:pt>
                <c:pt idx="945">
                  <c:v>6</c:v>
                </c:pt>
                <c:pt idx="946">
                  <c:v>-19</c:v>
                </c:pt>
                <c:pt idx="947">
                  <c:v>-7</c:v>
                </c:pt>
                <c:pt idx="948">
                  <c:v>-3</c:v>
                </c:pt>
                <c:pt idx="949">
                  <c:v>-19</c:v>
                </c:pt>
                <c:pt idx="950">
                  <c:v>-4</c:v>
                </c:pt>
                <c:pt idx="951">
                  <c:v>-18</c:v>
                </c:pt>
                <c:pt idx="952">
                  <c:v>-13</c:v>
                </c:pt>
                <c:pt idx="953">
                  <c:v>6</c:v>
                </c:pt>
                <c:pt idx="954">
                  <c:v>4</c:v>
                </c:pt>
                <c:pt idx="955">
                  <c:v>-16</c:v>
                </c:pt>
                <c:pt idx="956">
                  <c:v>-13</c:v>
                </c:pt>
                <c:pt idx="957">
                  <c:v>-9</c:v>
                </c:pt>
                <c:pt idx="958">
                  <c:v>-17</c:v>
                </c:pt>
                <c:pt idx="959">
                  <c:v>-8</c:v>
                </c:pt>
                <c:pt idx="960">
                  <c:v>7</c:v>
                </c:pt>
                <c:pt idx="961">
                  <c:v>-2</c:v>
                </c:pt>
                <c:pt idx="962">
                  <c:v>-23</c:v>
                </c:pt>
                <c:pt idx="963">
                  <c:v>8</c:v>
                </c:pt>
                <c:pt idx="964">
                  <c:v>-9</c:v>
                </c:pt>
                <c:pt idx="965">
                  <c:v>-19</c:v>
                </c:pt>
                <c:pt idx="966">
                  <c:v>-21</c:v>
                </c:pt>
                <c:pt idx="967">
                  <c:v>-17</c:v>
                </c:pt>
                <c:pt idx="968">
                  <c:v>-14</c:v>
                </c:pt>
                <c:pt idx="969">
                  <c:v>-9</c:v>
                </c:pt>
                <c:pt idx="970">
                  <c:v>-17</c:v>
                </c:pt>
                <c:pt idx="971">
                  <c:v>-6</c:v>
                </c:pt>
                <c:pt idx="972">
                  <c:v>-9</c:v>
                </c:pt>
                <c:pt idx="973">
                  <c:v>9</c:v>
                </c:pt>
                <c:pt idx="974">
                  <c:v>-16</c:v>
                </c:pt>
                <c:pt idx="975">
                  <c:v>-20</c:v>
                </c:pt>
                <c:pt idx="976">
                  <c:v>-9</c:v>
                </c:pt>
                <c:pt idx="977">
                  <c:v>11</c:v>
                </c:pt>
                <c:pt idx="978">
                  <c:v>-13</c:v>
                </c:pt>
                <c:pt idx="979">
                  <c:v>9</c:v>
                </c:pt>
                <c:pt idx="980">
                  <c:v>-27</c:v>
                </c:pt>
                <c:pt idx="981">
                  <c:v>-4</c:v>
                </c:pt>
                <c:pt idx="982">
                  <c:v>-16</c:v>
                </c:pt>
                <c:pt idx="983">
                  <c:v>-10</c:v>
                </c:pt>
                <c:pt idx="984">
                  <c:v>13</c:v>
                </c:pt>
                <c:pt idx="985">
                  <c:v>-6</c:v>
                </c:pt>
                <c:pt idx="986">
                  <c:v>22</c:v>
                </c:pt>
                <c:pt idx="987">
                  <c:v>-7</c:v>
                </c:pt>
                <c:pt idx="988">
                  <c:v>23</c:v>
                </c:pt>
                <c:pt idx="989">
                  <c:v>-11</c:v>
                </c:pt>
                <c:pt idx="990">
                  <c:v>-16</c:v>
                </c:pt>
                <c:pt idx="991">
                  <c:v>5</c:v>
                </c:pt>
                <c:pt idx="992">
                  <c:v>-4</c:v>
                </c:pt>
                <c:pt idx="993">
                  <c:v>27</c:v>
                </c:pt>
                <c:pt idx="994">
                  <c:v>-1</c:v>
                </c:pt>
                <c:pt idx="995">
                  <c:v>2</c:v>
                </c:pt>
                <c:pt idx="996">
                  <c:v>-3</c:v>
                </c:pt>
                <c:pt idx="997">
                  <c:v>0</c:v>
                </c:pt>
                <c:pt idx="998">
                  <c:v>-5</c:v>
                </c:pt>
                <c:pt idx="999">
                  <c:v>-27</c:v>
                </c:pt>
                <c:pt idx="1000">
                  <c:v>-15</c:v>
                </c:pt>
                <c:pt idx="1001">
                  <c:v>-10</c:v>
                </c:pt>
                <c:pt idx="1002">
                  <c:v>3</c:v>
                </c:pt>
                <c:pt idx="1003">
                  <c:v>-1</c:v>
                </c:pt>
                <c:pt idx="1004">
                  <c:v>0</c:v>
                </c:pt>
                <c:pt idx="1005">
                  <c:v>2</c:v>
                </c:pt>
                <c:pt idx="1006">
                  <c:v>17</c:v>
                </c:pt>
                <c:pt idx="1007">
                  <c:v>0</c:v>
                </c:pt>
                <c:pt idx="1008">
                  <c:v>-25</c:v>
                </c:pt>
                <c:pt idx="1009">
                  <c:v>-1</c:v>
                </c:pt>
                <c:pt idx="1010">
                  <c:v>21</c:v>
                </c:pt>
                <c:pt idx="1011">
                  <c:v>-16</c:v>
                </c:pt>
                <c:pt idx="1012">
                  <c:v>-2</c:v>
                </c:pt>
                <c:pt idx="1013">
                  <c:v>-12</c:v>
                </c:pt>
                <c:pt idx="1014">
                  <c:v>16</c:v>
                </c:pt>
                <c:pt idx="1015">
                  <c:v>-8</c:v>
                </c:pt>
                <c:pt idx="1016">
                  <c:v>-10</c:v>
                </c:pt>
                <c:pt idx="1017">
                  <c:v>-9</c:v>
                </c:pt>
                <c:pt idx="1018">
                  <c:v>16</c:v>
                </c:pt>
                <c:pt idx="1019">
                  <c:v>3</c:v>
                </c:pt>
                <c:pt idx="1020">
                  <c:v>0</c:v>
                </c:pt>
                <c:pt idx="1021">
                  <c:v>-13</c:v>
                </c:pt>
                <c:pt idx="1022">
                  <c:v>-10</c:v>
                </c:pt>
                <c:pt idx="1023">
                  <c:v>-6</c:v>
                </c:pt>
                <c:pt idx="1024">
                  <c:v>-8</c:v>
                </c:pt>
                <c:pt idx="1025">
                  <c:v>10</c:v>
                </c:pt>
                <c:pt idx="1026">
                  <c:v>-2</c:v>
                </c:pt>
                <c:pt idx="1027">
                  <c:v>-11</c:v>
                </c:pt>
                <c:pt idx="1028">
                  <c:v>-9</c:v>
                </c:pt>
                <c:pt idx="1029">
                  <c:v>6</c:v>
                </c:pt>
                <c:pt idx="1030">
                  <c:v>-4</c:v>
                </c:pt>
                <c:pt idx="1031">
                  <c:v>8</c:v>
                </c:pt>
                <c:pt idx="1032">
                  <c:v>-14</c:v>
                </c:pt>
                <c:pt idx="1033">
                  <c:v>9</c:v>
                </c:pt>
                <c:pt idx="1034">
                  <c:v>28</c:v>
                </c:pt>
                <c:pt idx="1035">
                  <c:v>-13</c:v>
                </c:pt>
                <c:pt idx="1036">
                  <c:v>0</c:v>
                </c:pt>
                <c:pt idx="1037">
                  <c:v>14</c:v>
                </c:pt>
                <c:pt idx="1038">
                  <c:v>-10</c:v>
                </c:pt>
                <c:pt idx="1039">
                  <c:v>-6</c:v>
                </c:pt>
                <c:pt idx="1040">
                  <c:v>-12</c:v>
                </c:pt>
                <c:pt idx="1041">
                  <c:v>11</c:v>
                </c:pt>
                <c:pt idx="1042">
                  <c:v>-2</c:v>
                </c:pt>
                <c:pt idx="1043">
                  <c:v>-11</c:v>
                </c:pt>
                <c:pt idx="1044">
                  <c:v>1</c:v>
                </c:pt>
                <c:pt idx="1045">
                  <c:v>-8</c:v>
                </c:pt>
                <c:pt idx="1046">
                  <c:v>19</c:v>
                </c:pt>
                <c:pt idx="1047">
                  <c:v>-6</c:v>
                </c:pt>
                <c:pt idx="10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D-434E-A75B-351D54EF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11311"/>
        <c:axId val="1911381311"/>
      </c:scatterChart>
      <c:valAx>
        <c:axId val="2022911311"/>
        <c:scaling>
          <c:orientation val="minMax"/>
          <c:max val="7"/>
          <c:min val="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11381311"/>
        <c:crosses val="autoZero"/>
        <c:crossBetween val="midCat"/>
      </c:valAx>
      <c:valAx>
        <c:axId val="19113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Delay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'Airport Data'!$I$2:$I$1050</c:f>
              <c:numCache>
                <c:formatCode>General</c:formatCode>
                <c:ptCount val="1049"/>
                <c:pt idx="0">
                  <c:v>58</c:v>
                </c:pt>
                <c:pt idx="1">
                  <c:v>38</c:v>
                </c:pt>
                <c:pt idx="2">
                  <c:v>69</c:v>
                </c:pt>
                <c:pt idx="3">
                  <c:v>48</c:v>
                </c:pt>
                <c:pt idx="4">
                  <c:v>32</c:v>
                </c:pt>
                <c:pt idx="5">
                  <c:v>32</c:v>
                </c:pt>
                <c:pt idx="6">
                  <c:v>40</c:v>
                </c:pt>
                <c:pt idx="7">
                  <c:v>73</c:v>
                </c:pt>
                <c:pt idx="8">
                  <c:v>37</c:v>
                </c:pt>
                <c:pt idx="9">
                  <c:v>43</c:v>
                </c:pt>
                <c:pt idx="10">
                  <c:v>40</c:v>
                </c:pt>
                <c:pt idx="11">
                  <c:v>35</c:v>
                </c:pt>
                <c:pt idx="12">
                  <c:v>48</c:v>
                </c:pt>
                <c:pt idx="13">
                  <c:v>38</c:v>
                </c:pt>
                <c:pt idx="14">
                  <c:v>34</c:v>
                </c:pt>
                <c:pt idx="15">
                  <c:v>65</c:v>
                </c:pt>
                <c:pt idx="16">
                  <c:v>35</c:v>
                </c:pt>
                <c:pt idx="17">
                  <c:v>32</c:v>
                </c:pt>
                <c:pt idx="18">
                  <c:v>51</c:v>
                </c:pt>
                <c:pt idx="19">
                  <c:v>37</c:v>
                </c:pt>
                <c:pt idx="20">
                  <c:v>43</c:v>
                </c:pt>
                <c:pt idx="21">
                  <c:v>58</c:v>
                </c:pt>
                <c:pt idx="22">
                  <c:v>40</c:v>
                </c:pt>
                <c:pt idx="23">
                  <c:v>48</c:v>
                </c:pt>
                <c:pt idx="24">
                  <c:v>31</c:v>
                </c:pt>
                <c:pt idx="25">
                  <c:v>57</c:v>
                </c:pt>
                <c:pt idx="26">
                  <c:v>70</c:v>
                </c:pt>
                <c:pt idx="27">
                  <c:v>41</c:v>
                </c:pt>
                <c:pt idx="28">
                  <c:v>37</c:v>
                </c:pt>
                <c:pt idx="29">
                  <c:v>35</c:v>
                </c:pt>
                <c:pt idx="30">
                  <c:v>35</c:v>
                </c:pt>
                <c:pt idx="31">
                  <c:v>34</c:v>
                </c:pt>
                <c:pt idx="32">
                  <c:v>34</c:v>
                </c:pt>
                <c:pt idx="33">
                  <c:v>51</c:v>
                </c:pt>
                <c:pt idx="34">
                  <c:v>47</c:v>
                </c:pt>
                <c:pt idx="35">
                  <c:v>71</c:v>
                </c:pt>
                <c:pt idx="36">
                  <c:v>42</c:v>
                </c:pt>
                <c:pt idx="37">
                  <c:v>66</c:v>
                </c:pt>
                <c:pt idx="38">
                  <c:v>74</c:v>
                </c:pt>
                <c:pt idx="39">
                  <c:v>52</c:v>
                </c:pt>
                <c:pt idx="40">
                  <c:v>44</c:v>
                </c:pt>
                <c:pt idx="41">
                  <c:v>38</c:v>
                </c:pt>
                <c:pt idx="42">
                  <c:v>35</c:v>
                </c:pt>
                <c:pt idx="43">
                  <c:v>43</c:v>
                </c:pt>
                <c:pt idx="44">
                  <c:v>48</c:v>
                </c:pt>
                <c:pt idx="45">
                  <c:v>73</c:v>
                </c:pt>
                <c:pt idx="46">
                  <c:v>38</c:v>
                </c:pt>
                <c:pt idx="47">
                  <c:v>44</c:v>
                </c:pt>
                <c:pt idx="48">
                  <c:v>55</c:v>
                </c:pt>
                <c:pt idx="49">
                  <c:v>68</c:v>
                </c:pt>
                <c:pt idx="50">
                  <c:v>52</c:v>
                </c:pt>
                <c:pt idx="51">
                  <c:v>62</c:v>
                </c:pt>
                <c:pt idx="52">
                  <c:v>50</c:v>
                </c:pt>
                <c:pt idx="53">
                  <c:v>65</c:v>
                </c:pt>
                <c:pt idx="54">
                  <c:v>66</c:v>
                </c:pt>
                <c:pt idx="55">
                  <c:v>48</c:v>
                </c:pt>
                <c:pt idx="56">
                  <c:v>47</c:v>
                </c:pt>
                <c:pt idx="57">
                  <c:v>48</c:v>
                </c:pt>
                <c:pt idx="58">
                  <c:v>73</c:v>
                </c:pt>
                <c:pt idx="59">
                  <c:v>37</c:v>
                </c:pt>
                <c:pt idx="60">
                  <c:v>31</c:v>
                </c:pt>
                <c:pt idx="61">
                  <c:v>38</c:v>
                </c:pt>
                <c:pt idx="62">
                  <c:v>39</c:v>
                </c:pt>
                <c:pt idx="63">
                  <c:v>31</c:v>
                </c:pt>
                <c:pt idx="64">
                  <c:v>41</c:v>
                </c:pt>
                <c:pt idx="65">
                  <c:v>36</c:v>
                </c:pt>
                <c:pt idx="66">
                  <c:v>38</c:v>
                </c:pt>
                <c:pt idx="67">
                  <c:v>62</c:v>
                </c:pt>
                <c:pt idx="68">
                  <c:v>47</c:v>
                </c:pt>
                <c:pt idx="69">
                  <c:v>45</c:v>
                </c:pt>
                <c:pt idx="70">
                  <c:v>48</c:v>
                </c:pt>
                <c:pt idx="71">
                  <c:v>50</c:v>
                </c:pt>
                <c:pt idx="72">
                  <c:v>44</c:v>
                </c:pt>
                <c:pt idx="73">
                  <c:v>51</c:v>
                </c:pt>
                <c:pt idx="74">
                  <c:v>35</c:v>
                </c:pt>
                <c:pt idx="75">
                  <c:v>41</c:v>
                </c:pt>
                <c:pt idx="76">
                  <c:v>-19</c:v>
                </c:pt>
                <c:pt idx="77">
                  <c:v>-31</c:v>
                </c:pt>
                <c:pt idx="78">
                  <c:v>-26</c:v>
                </c:pt>
                <c:pt idx="79">
                  <c:v>5</c:v>
                </c:pt>
                <c:pt idx="80">
                  <c:v>-19</c:v>
                </c:pt>
                <c:pt idx="81">
                  <c:v>-5</c:v>
                </c:pt>
                <c:pt idx="82">
                  <c:v>-20</c:v>
                </c:pt>
                <c:pt idx="83">
                  <c:v>-10</c:v>
                </c:pt>
                <c:pt idx="84">
                  <c:v>-6</c:v>
                </c:pt>
                <c:pt idx="85">
                  <c:v>-5</c:v>
                </c:pt>
                <c:pt idx="86">
                  <c:v>-15</c:v>
                </c:pt>
                <c:pt idx="87">
                  <c:v>-33</c:v>
                </c:pt>
                <c:pt idx="88">
                  <c:v>-3</c:v>
                </c:pt>
                <c:pt idx="89">
                  <c:v>-20</c:v>
                </c:pt>
                <c:pt idx="90">
                  <c:v>-9</c:v>
                </c:pt>
                <c:pt idx="91">
                  <c:v>-16</c:v>
                </c:pt>
                <c:pt idx="92">
                  <c:v>-17</c:v>
                </c:pt>
                <c:pt idx="93">
                  <c:v>-15</c:v>
                </c:pt>
                <c:pt idx="94">
                  <c:v>-12</c:v>
                </c:pt>
                <c:pt idx="95">
                  <c:v>-6</c:v>
                </c:pt>
                <c:pt idx="96">
                  <c:v>-6</c:v>
                </c:pt>
                <c:pt idx="97">
                  <c:v>-15</c:v>
                </c:pt>
                <c:pt idx="98">
                  <c:v>-13</c:v>
                </c:pt>
                <c:pt idx="99">
                  <c:v>-21</c:v>
                </c:pt>
                <c:pt idx="100">
                  <c:v>-1</c:v>
                </c:pt>
                <c:pt idx="101">
                  <c:v>-37</c:v>
                </c:pt>
                <c:pt idx="102">
                  <c:v>-38</c:v>
                </c:pt>
                <c:pt idx="103">
                  <c:v>-7</c:v>
                </c:pt>
                <c:pt idx="104">
                  <c:v>-13</c:v>
                </c:pt>
                <c:pt idx="105">
                  <c:v>-17</c:v>
                </c:pt>
                <c:pt idx="106">
                  <c:v>-19</c:v>
                </c:pt>
                <c:pt idx="107">
                  <c:v>7</c:v>
                </c:pt>
                <c:pt idx="108">
                  <c:v>-8</c:v>
                </c:pt>
                <c:pt idx="109">
                  <c:v>-33</c:v>
                </c:pt>
                <c:pt idx="110">
                  <c:v>-18</c:v>
                </c:pt>
                <c:pt idx="111">
                  <c:v>-22</c:v>
                </c:pt>
                <c:pt idx="112">
                  <c:v>-10</c:v>
                </c:pt>
                <c:pt idx="113">
                  <c:v>-14</c:v>
                </c:pt>
                <c:pt idx="114">
                  <c:v>-13</c:v>
                </c:pt>
                <c:pt idx="115">
                  <c:v>-8</c:v>
                </c:pt>
                <c:pt idx="116">
                  <c:v>-12</c:v>
                </c:pt>
                <c:pt idx="117">
                  <c:v>3</c:v>
                </c:pt>
                <c:pt idx="118">
                  <c:v>0</c:v>
                </c:pt>
                <c:pt idx="119">
                  <c:v>-13</c:v>
                </c:pt>
                <c:pt idx="120">
                  <c:v>-5</c:v>
                </c:pt>
                <c:pt idx="121">
                  <c:v>-20</c:v>
                </c:pt>
                <c:pt idx="122">
                  <c:v>-13</c:v>
                </c:pt>
                <c:pt idx="123">
                  <c:v>4</c:v>
                </c:pt>
                <c:pt idx="124">
                  <c:v>11</c:v>
                </c:pt>
                <c:pt idx="125">
                  <c:v>16</c:v>
                </c:pt>
                <c:pt idx="126">
                  <c:v>0</c:v>
                </c:pt>
                <c:pt idx="127">
                  <c:v>-22</c:v>
                </c:pt>
                <c:pt idx="128">
                  <c:v>-11</c:v>
                </c:pt>
                <c:pt idx="129">
                  <c:v>-13</c:v>
                </c:pt>
                <c:pt idx="130">
                  <c:v>4</c:v>
                </c:pt>
                <c:pt idx="131">
                  <c:v>10</c:v>
                </c:pt>
                <c:pt idx="132">
                  <c:v>-13</c:v>
                </c:pt>
                <c:pt idx="133">
                  <c:v>-32</c:v>
                </c:pt>
                <c:pt idx="134">
                  <c:v>-2</c:v>
                </c:pt>
                <c:pt idx="135">
                  <c:v>-21</c:v>
                </c:pt>
                <c:pt idx="136">
                  <c:v>-10</c:v>
                </c:pt>
                <c:pt idx="137">
                  <c:v>-10</c:v>
                </c:pt>
                <c:pt idx="138">
                  <c:v>2</c:v>
                </c:pt>
                <c:pt idx="139">
                  <c:v>-6</c:v>
                </c:pt>
                <c:pt idx="140">
                  <c:v>-15</c:v>
                </c:pt>
                <c:pt idx="141">
                  <c:v>-16</c:v>
                </c:pt>
                <c:pt idx="142">
                  <c:v>-22</c:v>
                </c:pt>
                <c:pt idx="143">
                  <c:v>9</c:v>
                </c:pt>
                <c:pt idx="144">
                  <c:v>-23</c:v>
                </c:pt>
                <c:pt idx="145">
                  <c:v>-24</c:v>
                </c:pt>
                <c:pt idx="146">
                  <c:v>-12</c:v>
                </c:pt>
                <c:pt idx="147">
                  <c:v>12</c:v>
                </c:pt>
                <c:pt idx="148">
                  <c:v>-5</c:v>
                </c:pt>
                <c:pt idx="149">
                  <c:v>15</c:v>
                </c:pt>
                <c:pt idx="150">
                  <c:v>28</c:v>
                </c:pt>
                <c:pt idx="151">
                  <c:v>-19</c:v>
                </c:pt>
                <c:pt idx="152">
                  <c:v>3</c:v>
                </c:pt>
                <c:pt idx="153">
                  <c:v>-6</c:v>
                </c:pt>
                <c:pt idx="154">
                  <c:v>-36</c:v>
                </c:pt>
                <c:pt idx="155">
                  <c:v>20</c:v>
                </c:pt>
                <c:pt idx="156">
                  <c:v>-9</c:v>
                </c:pt>
                <c:pt idx="157">
                  <c:v>1</c:v>
                </c:pt>
                <c:pt idx="158">
                  <c:v>1</c:v>
                </c:pt>
                <c:pt idx="159">
                  <c:v>-3</c:v>
                </c:pt>
                <c:pt idx="160">
                  <c:v>-16</c:v>
                </c:pt>
                <c:pt idx="161">
                  <c:v>-13</c:v>
                </c:pt>
                <c:pt idx="162">
                  <c:v>-9</c:v>
                </c:pt>
                <c:pt idx="163">
                  <c:v>17</c:v>
                </c:pt>
                <c:pt idx="164">
                  <c:v>-7</c:v>
                </c:pt>
                <c:pt idx="165">
                  <c:v>-27</c:v>
                </c:pt>
                <c:pt idx="166">
                  <c:v>-13</c:v>
                </c:pt>
                <c:pt idx="167">
                  <c:v>-3</c:v>
                </c:pt>
                <c:pt idx="168">
                  <c:v>-21</c:v>
                </c:pt>
                <c:pt idx="169">
                  <c:v>3</c:v>
                </c:pt>
                <c:pt idx="170">
                  <c:v>1</c:v>
                </c:pt>
                <c:pt idx="171">
                  <c:v>-5</c:v>
                </c:pt>
                <c:pt idx="172">
                  <c:v>-22</c:v>
                </c:pt>
                <c:pt idx="173">
                  <c:v>-25</c:v>
                </c:pt>
                <c:pt idx="174">
                  <c:v>0</c:v>
                </c:pt>
                <c:pt idx="175">
                  <c:v>12</c:v>
                </c:pt>
                <c:pt idx="176">
                  <c:v>-17</c:v>
                </c:pt>
                <c:pt idx="177">
                  <c:v>-7</c:v>
                </c:pt>
                <c:pt idx="178">
                  <c:v>-13</c:v>
                </c:pt>
                <c:pt idx="179">
                  <c:v>18</c:v>
                </c:pt>
                <c:pt idx="180">
                  <c:v>13</c:v>
                </c:pt>
                <c:pt idx="181">
                  <c:v>7</c:v>
                </c:pt>
                <c:pt idx="182">
                  <c:v>-29</c:v>
                </c:pt>
                <c:pt idx="183">
                  <c:v>-3</c:v>
                </c:pt>
                <c:pt idx="184">
                  <c:v>-25</c:v>
                </c:pt>
                <c:pt idx="185">
                  <c:v>3</c:v>
                </c:pt>
                <c:pt idx="186">
                  <c:v>-5</c:v>
                </c:pt>
                <c:pt idx="187">
                  <c:v>-11</c:v>
                </c:pt>
                <c:pt idx="188">
                  <c:v>-17</c:v>
                </c:pt>
                <c:pt idx="189">
                  <c:v>-17</c:v>
                </c:pt>
                <c:pt idx="190">
                  <c:v>12</c:v>
                </c:pt>
                <c:pt idx="191">
                  <c:v>-8</c:v>
                </c:pt>
                <c:pt idx="192">
                  <c:v>-7</c:v>
                </c:pt>
                <c:pt idx="193">
                  <c:v>13</c:v>
                </c:pt>
                <c:pt idx="194">
                  <c:v>-1</c:v>
                </c:pt>
                <c:pt idx="195">
                  <c:v>-8</c:v>
                </c:pt>
                <c:pt idx="196">
                  <c:v>-10</c:v>
                </c:pt>
                <c:pt idx="197">
                  <c:v>20</c:v>
                </c:pt>
                <c:pt idx="198">
                  <c:v>5</c:v>
                </c:pt>
                <c:pt idx="199">
                  <c:v>6</c:v>
                </c:pt>
                <c:pt idx="200">
                  <c:v>-20</c:v>
                </c:pt>
                <c:pt idx="201">
                  <c:v>-18</c:v>
                </c:pt>
                <c:pt idx="202">
                  <c:v>1</c:v>
                </c:pt>
                <c:pt idx="203">
                  <c:v>-10</c:v>
                </c:pt>
                <c:pt idx="204">
                  <c:v>-16</c:v>
                </c:pt>
                <c:pt idx="205">
                  <c:v>-3</c:v>
                </c:pt>
                <c:pt idx="206">
                  <c:v>-17</c:v>
                </c:pt>
                <c:pt idx="207">
                  <c:v>19</c:v>
                </c:pt>
                <c:pt idx="208">
                  <c:v>-6</c:v>
                </c:pt>
                <c:pt idx="209">
                  <c:v>-12</c:v>
                </c:pt>
                <c:pt idx="210">
                  <c:v>-5</c:v>
                </c:pt>
                <c:pt idx="211">
                  <c:v>3</c:v>
                </c:pt>
                <c:pt idx="212">
                  <c:v>-23</c:v>
                </c:pt>
                <c:pt idx="213">
                  <c:v>0</c:v>
                </c:pt>
                <c:pt idx="214">
                  <c:v>-9</c:v>
                </c:pt>
                <c:pt idx="215">
                  <c:v>-9</c:v>
                </c:pt>
                <c:pt idx="216">
                  <c:v>-14</c:v>
                </c:pt>
                <c:pt idx="217">
                  <c:v>6</c:v>
                </c:pt>
                <c:pt idx="218">
                  <c:v>-30</c:v>
                </c:pt>
                <c:pt idx="219">
                  <c:v>-23</c:v>
                </c:pt>
                <c:pt idx="220">
                  <c:v>-2</c:v>
                </c:pt>
                <c:pt idx="221">
                  <c:v>15</c:v>
                </c:pt>
                <c:pt idx="222">
                  <c:v>29</c:v>
                </c:pt>
                <c:pt idx="223">
                  <c:v>28</c:v>
                </c:pt>
                <c:pt idx="224">
                  <c:v>-8</c:v>
                </c:pt>
                <c:pt idx="225">
                  <c:v>22</c:v>
                </c:pt>
                <c:pt idx="226">
                  <c:v>-15</c:v>
                </c:pt>
                <c:pt idx="227">
                  <c:v>-11</c:v>
                </c:pt>
                <c:pt idx="228">
                  <c:v>1</c:v>
                </c:pt>
                <c:pt idx="229">
                  <c:v>7</c:v>
                </c:pt>
                <c:pt idx="230">
                  <c:v>2</c:v>
                </c:pt>
                <c:pt idx="231">
                  <c:v>13</c:v>
                </c:pt>
                <c:pt idx="232">
                  <c:v>16</c:v>
                </c:pt>
                <c:pt idx="233">
                  <c:v>6</c:v>
                </c:pt>
                <c:pt idx="234">
                  <c:v>-28</c:v>
                </c:pt>
                <c:pt idx="235">
                  <c:v>-32</c:v>
                </c:pt>
                <c:pt idx="236">
                  <c:v>-7</c:v>
                </c:pt>
                <c:pt idx="237">
                  <c:v>-11</c:v>
                </c:pt>
                <c:pt idx="238">
                  <c:v>-8</c:v>
                </c:pt>
                <c:pt idx="239">
                  <c:v>5</c:v>
                </c:pt>
                <c:pt idx="240">
                  <c:v>18</c:v>
                </c:pt>
                <c:pt idx="241">
                  <c:v>12</c:v>
                </c:pt>
                <c:pt idx="242">
                  <c:v>17</c:v>
                </c:pt>
                <c:pt idx="243">
                  <c:v>-14</c:v>
                </c:pt>
                <c:pt idx="244">
                  <c:v>-11</c:v>
                </c:pt>
                <c:pt idx="245">
                  <c:v>12</c:v>
                </c:pt>
                <c:pt idx="246">
                  <c:v>3</c:v>
                </c:pt>
                <c:pt idx="247">
                  <c:v>3</c:v>
                </c:pt>
                <c:pt idx="248">
                  <c:v>-12</c:v>
                </c:pt>
                <c:pt idx="249">
                  <c:v>-3</c:v>
                </c:pt>
                <c:pt idx="250">
                  <c:v>16</c:v>
                </c:pt>
                <c:pt idx="251">
                  <c:v>-10</c:v>
                </c:pt>
                <c:pt idx="252">
                  <c:v>-7</c:v>
                </c:pt>
                <c:pt idx="253">
                  <c:v>-2</c:v>
                </c:pt>
                <c:pt idx="254">
                  <c:v>0</c:v>
                </c:pt>
                <c:pt idx="255">
                  <c:v>-3</c:v>
                </c:pt>
                <c:pt idx="256">
                  <c:v>28</c:v>
                </c:pt>
                <c:pt idx="257">
                  <c:v>-16</c:v>
                </c:pt>
                <c:pt idx="258">
                  <c:v>-15</c:v>
                </c:pt>
                <c:pt idx="259">
                  <c:v>28</c:v>
                </c:pt>
                <c:pt idx="260">
                  <c:v>-11</c:v>
                </c:pt>
                <c:pt idx="261">
                  <c:v>-10</c:v>
                </c:pt>
                <c:pt idx="262">
                  <c:v>-44</c:v>
                </c:pt>
                <c:pt idx="263">
                  <c:v>-23</c:v>
                </c:pt>
                <c:pt idx="264">
                  <c:v>-10</c:v>
                </c:pt>
                <c:pt idx="265">
                  <c:v>-10</c:v>
                </c:pt>
                <c:pt idx="266">
                  <c:v>-11</c:v>
                </c:pt>
                <c:pt idx="267">
                  <c:v>-5</c:v>
                </c:pt>
                <c:pt idx="268">
                  <c:v>-19</c:v>
                </c:pt>
                <c:pt idx="269">
                  <c:v>-19</c:v>
                </c:pt>
                <c:pt idx="270">
                  <c:v>-7</c:v>
                </c:pt>
                <c:pt idx="271">
                  <c:v>-2</c:v>
                </c:pt>
                <c:pt idx="272">
                  <c:v>18</c:v>
                </c:pt>
                <c:pt idx="273">
                  <c:v>-37</c:v>
                </c:pt>
                <c:pt idx="274">
                  <c:v>-1</c:v>
                </c:pt>
                <c:pt idx="275">
                  <c:v>-19</c:v>
                </c:pt>
                <c:pt idx="276">
                  <c:v>-5</c:v>
                </c:pt>
                <c:pt idx="277">
                  <c:v>-21</c:v>
                </c:pt>
                <c:pt idx="278">
                  <c:v>-6</c:v>
                </c:pt>
                <c:pt idx="279">
                  <c:v>-17</c:v>
                </c:pt>
                <c:pt idx="280">
                  <c:v>-9</c:v>
                </c:pt>
                <c:pt idx="281">
                  <c:v>-16</c:v>
                </c:pt>
                <c:pt idx="282">
                  <c:v>-16</c:v>
                </c:pt>
                <c:pt idx="283">
                  <c:v>11</c:v>
                </c:pt>
                <c:pt idx="284">
                  <c:v>-17</c:v>
                </c:pt>
                <c:pt idx="285">
                  <c:v>-5</c:v>
                </c:pt>
                <c:pt idx="286">
                  <c:v>10</c:v>
                </c:pt>
                <c:pt idx="287">
                  <c:v>-12</c:v>
                </c:pt>
                <c:pt idx="288">
                  <c:v>1</c:v>
                </c:pt>
                <c:pt idx="289">
                  <c:v>-5</c:v>
                </c:pt>
                <c:pt idx="290">
                  <c:v>-27</c:v>
                </c:pt>
                <c:pt idx="291">
                  <c:v>-15</c:v>
                </c:pt>
                <c:pt idx="292">
                  <c:v>19</c:v>
                </c:pt>
                <c:pt idx="293">
                  <c:v>-16</c:v>
                </c:pt>
                <c:pt idx="294">
                  <c:v>-14</c:v>
                </c:pt>
                <c:pt idx="295">
                  <c:v>-21</c:v>
                </c:pt>
                <c:pt idx="296">
                  <c:v>-15</c:v>
                </c:pt>
                <c:pt idx="297">
                  <c:v>2</c:v>
                </c:pt>
                <c:pt idx="298">
                  <c:v>12</c:v>
                </c:pt>
                <c:pt idx="299">
                  <c:v>29</c:v>
                </c:pt>
                <c:pt idx="300">
                  <c:v>-10</c:v>
                </c:pt>
                <c:pt idx="301">
                  <c:v>-10</c:v>
                </c:pt>
                <c:pt idx="302">
                  <c:v>-1</c:v>
                </c:pt>
                <c:pt idx="303">
                  <c:v>-9</c:v>
                </c:pt>
                <c:pt idx="304">
                  <c:v>-6</c:v>
                </c:pt>
                <c:pt idx="305">
                  <c:v>-3</c:v>
                </c:pt>
                <c:pt idx="306">
                  <c:v>-4</c:v>
                </c:pt>
                <c:pt idx="307">
                  <c:v>5</c:v>
                </c:pt>
                <c:pt idx="308">
                  <c:v>-1</c:v>
                </c:pt>
                <c:pt idx="309">
                  <c:v>-14</c:v>
                </c:pt>
                <c:pt idx="310">
                  <c:v>-19</c:v>
                </c:pt>
                <c:pt idx="311">
                  <c:v>-7</c:v>
                </c:pt>
                <c:pt idx="312">
                  <c:v>7</c:v>
                </c:pt>
                <c:pt idx="313">
                  <c:v>22</c:v>
                </c:pt>
                <c:pt idx="314">
                  <c:v>7</c:v>
                </c:pt>
                <c:pt idx="315">
                  <c:v>-6</c:v>
                </c:pt>
                <c:pt idx="316">
                  <c:v>7</c:v>
                </c:pt>
                <c:pt idx="317">
                  <c:v>-8</c:v>
                </c:pt>
                <c:pt idx="318">
                  <c:v>-6</c:v>
                </c:pt>
                <c:pt idx="319">
                  <c:v>1</c:v>
                </c:pt>
                <c:pt idx="320">
                  <c:v>28</c:v>
                </c:pt>
                <c:pt idx="321">
                  <c:v>-24</c:v>
                </c:pt>
                <c:pt idx="322">
                  <c:v>6</c:v>
                </c:pt>
                <c:pt idx="323">
                  <c:v>9</c:v>
                </c:pt>
                <c:pt idx="324">
                  <c:v>15</c:v>
                </c:pt>
                <c:pt idx="325">
                  <c:v>-7</c:v>
                </c:pt>
                <c:pt idx="326">
                  <c:v>6</c:v>
                </c:pt>
                <c:pt idx="327">
                  <c:v>-37</c:v>
                </c:pt>
                <c:pt idx="328">
                  <c:v>-10</c:v>
                </c:pt>
                <c:pt idx="329">
                  <c:v>-13</c:v>
                </c:pt>
                <c:pt idx="330">
                  <c:v>15</c:v>
                </c:pt>
                <c:pt idx="331">
                  <c:v>-29</c:v>
                </c:pt>
                <c:pt idx="332">
                  <c:v>-25</c:v>
                </c:pt>
                <c:pt idx="333">
                  <c:v>-4</c:v>
                </c:pt>
                <c:pt idx="334">
                  <c:v>-6</c:v>
                </c:pt>
                <c:pt idx="335">
                  <c:v>-3</c:v>
                </c:pt>
                <c:pt idx="336">
                  <c:v>-17</c:v>
                </c:pt>
                <c:pt idx="337">
                  <c:v>-20</c:v>
                </c:pt>
                <c:pt idx="338">
                  <c:v>6</c:v>
                </c:pt>
                <c:pt idx="339">
                  <c:v>-18</c:v>
                </c:pt>
                <c:pt idx="340">
                  <c:v>-5</c:v>
                </c:pt>
                <c:pt idx="341">
                  <c:v>-6</c:v>
                </c:pt>
                <c:pt idx="342">
                  <c:v>-1</c:v>
                </c:pt>
                <c:pt idx="343">
                  <c:v>-11</c:v>
                </c:pt>
                <c:pt idx="344">
                  <c:v>6</c:v>
                </c:pt>
                <c:pt idx="345">
                  <c:v>-14</c:v>
                </c:pt>
                <c:pt idx="346">
                  <c:v>-3</c:v>
                </c:pt>
                <c:pt idx="347">
                  <c:v>-11</c:v>
                </c:pt>
                <c:pt idx="348">
                  <c:v>-9</c:v>
                </c:pt>
                <c:pt idx="349">
                  <c:v>-7</c:v>
                </c:pt>
                <c:pt idx="350">
                  <c:v>-11</c:v>
                </c:pt>
                <c:pt idx="351">
                  <c:v>-13</c:v>
                </c:pt>
                <c:pt idx="352">
                  <c:v>11</c:v>
                </c:pt>
                <c:pt idx="353">
                  <c:v>18</c:v>
                </c:pt>
                <c:pt idx="354">
                  <c:v>-13</c:v>
                </c:pt>
                <c:pt idx="355">
                  <c:v>-15</c:v>
                </c:pt>
                <c:pt idx="356">
                  <c:v>-5</c:v>
                </c:pt>
                <c:pt idx="357">
                  <c:v>-8</c:v>
                </c:pt>
                <c:pt idx="358">
                  <c:v>4</c:v>
                </c:pt>
                <c:pt idx="359">
                  <c:v>6</c:v>
                </c:pt>
                <c:pt idx="360">
                  <c:v>-8</c:v>
                </c:pt>
                <c:pt idx="361">
                  <c:v>-12</c:v>
                </c:pt>
                <c:pt idx="362">
                  <c:v>-23</c:v>
                </c:pt>
                <c:pt idx="363">
                  <c:v>-2</c:v>
                </c:pt>
                <c:pt idx="364">
                  <c:v>0</c:v>
                </c:pt>
                <c:pt idx="365">
                  <c:v>-5</c:v>
                </c:pt>
                <c:pt idx="366">
                  <c:v>-16</c:v>
                </c:pt>
                <c:pt idx="367">
                  <c:v>-13</c:v>
                </c:pt>
                <c:pt idx="368">
                  <c:v>25</c:v>
                </c:pt>
                <c:pt idx="369">
                  <c:v>-14</c:v>
                </c:pt>
                <c:pt idx="370">
                  <c:v>-2</c:v>
                </c:pt>
                <c:pt idx="371">
                  <c:v>-6</c:v>
                </c:pt>
                <c:pt idx="372">
                  <c:v>-10</c:v>
                </c:pt>
                <c:pt idx="373">
                  <c:v>-12</c:v>
                </c:pt>
                <c:pt idx="374">
                  <c:v>-2</c:v>
                </c:pt>
                <c:pt idx="375">
                  <c:v>29</c:v>
                </c:pt>
                <c:pt idx="376">
                  <c:v>-15</c:v>
                </c:pt>
                <c:pt idx="377">
                  <c:v>8</c:v>
                </c:pt>
                <c:pt idx="378">
                  <c:v>-12</c:v>
                </c:pt>
                <c:pt idx="379">
                  <c:v>-4</c:v>
                </c:pt>
                <c:pt idx="380">
                  <c:v>7</c:v>
                </c:pt>
                <c:pt idx="381">
                  <c:v>5</c:v>
                </c:pt>
                <c:pt idx="382">
                  <c:v>-11</c:v>
                </c:pt>
                <c:pt idx="383">
                  <c:v>-12</c:v>
                </c:pt>
                <c:pt idx="384">
                  <c:v>-13</c:v>
                </c:pt>
                <c:pt idx="385">
                  <c:v>8</c:v>
                </c:pt>
                <c:pt idx="386">
                  <c:v>-8</c:v>
                </c:pt>
                <c:pt idx="387">
                  <c:v>1</c:v>
                </c:pt>
                <c:pt idx="388">
                  <c:v>9</c:v>
                </c:pt>
                <c:pt idx="389">
                  <c:v>-5</c:v>
                </c:pt>
                <c:pt idx="390">
                  <c:v>-9</c:v>
                </c:pt>
                <c:pt idx="391">
                  <c:v>6</c:v>
                </c:pt>
                <c:pt idx="392">
                  <c:v>-29</c:v>
                </c:pt>
                <c:pt idx="393">
                  <c:v>17</c:v>
                </c:pt>
                <c:pt idx="394">
                  <c:v>17</c:v>
                </c:pt>
                <c:pt idx="395">
                  <c:v>-8</c:v>
                </c:pt>
                <c:pt idx="396">
                  <c:v>-4</c:v>
                </c:pt>
                <c:pt idx="397">
                  <c:v>-24</c:v>
                </c:pt>
                <c:pt idx="398">
                  <c:v>-5</c:v>
                </c:pt>
                <c:pt idx="399">
                  <c:v>-25</c:v>
                </c:pt>
                <c:pt idx="400">
                  <c:v>-4</c:v>
                </c:pt>
                <c:pt idx="401">
                  <c:v>0</c:v>
                </c:pt>
                <c:pt idx="402">
                  <c:v>8</c:v>
                </c:pt>
                <c:pt idx="403">
                  <c:v>0</c:v>
                </c:pt>
                <c:pt idx="404">
                  <c:v>-27</c:v>
                </c:pt>
                <c:pt idx="405">
                  <c:v>-13</c:v>
                </c:pt>
                <c:pt idx="406">
                  <c:v>-8</c:v>
                </c:pt>
                <c:pt idx="407">
                  <c:v>11</c:v>
                </c:pt>
                <c:pt idx="408">
                  <c:v>-11</c:v>
                </c:pt>
                <c:pt idx="409">
                  <c:v>14</c:v>
                </c:pt>
                <c:pt idx="410">
                  <c:v>-5</c:v>
                </c:pt>
                <c:pt idx="411">
                  <c:v>-14</c:v>
                </c:pt>
                <c:pt idx="412">
                  <c:v>3</c:v>
                </c:pt>
                <c:pt idx="413">
                  <c:v>-5</c:v>
                </c:pt>
                <c:pt idx="414">
                  <c:v>-7</c:v>
                </c:pt>
                <c:pt idx="415">
                  <c:v>3</c:v>
                </c:pt>
                <c:pt idx="416">
                  <c:v>-24</c:v>
                </c:pt>
                <c:pt idx="417">
                  <c:v>-7</c:v>
                </c:pt>
                <c:pt idx="418">
                  <c:v>23</c:v>
                </c:pt>
                <c:pt idx="419">
                  <c:v>-22</c:v>
                </c:pt>
                <c:pt idx="420">
                  <c:v>-17</c:v>
                </c:pt>
                <c:pt idx="421">
                  <c:v>-15</c:v>
                </c:pt>
                <c:pt idx="422">
                  <c:v>5</c:v>
                </c:pt>
                <c:pt idx="423">
                  <c:v>-6</c:v>
                </c:pt>
                <c:pt idx="424">
                  <c:v>-3</c:v>
                </c:pt>
                <c:pt idx="425">
                  <c:v>-4</c:v>
                </c:pt>
                <c:pt idx="426">
                  <c:v>-2</c:v>
                </c:pt>
                <c:pt idx="427">
                  <c:v>-18</c:v>
                </c:pt>
                <c:pt idx="428">
                  <c:v>15</c:v>
                </c:pt>
                <c:pt idx="429">
                  <c:v>-17</c:v>
                </c:pt>
                <c:pt idx="430">
                  <c:v>3</c:v>
                </c:pt>
                <c:pt idx="431">
                  <c:v>-11</c:v>
                </c:pt>
                <c:pt idx="432">
                  <c:v>7</c:v>
                </c:pt>
                <c:pt idx="433">
                  <c:v>-17</c:v>
                </c:pt>
                <c:pt idx="434">
                  <c:v>-9</c:v>
                </c:pt>
                <c:pt idx="435">
                  <c:v>-3</c:v>
                </c:pt>
                <c:pt idx="436">
                  <c:v>3</c:v>
                </c:pt>
                <c:pt idx="437">
                  <c:v>13</c:v>
                </c:pt>
                <c:pt idx="438">
                  <c:v>0</c:v>
                </c:pt>
                <c:pt idx="439">
                  <c:v>-9</c:v>
                </c:pt>
                <c:pt idx="440">
                  <c:v>-9</c:v>
                </c:pt>
                <c:pt idx="441">
                  <c:v>-7</c:v>
                </c:pt>
                <c:pt idx="442">
                  <c:v>-29</c:v>
                </c:pt>
                <c:pt idx="443">
                  <c:v>20</c:v>
                </c:pt>
                <c:pt idx="444">
                  <c:v>-10</c:v>
                </c:pt>
                <c:pt idx="445">
                  <c:v>-10</c:v>
                </c:pt>
                <c:pt idx="446">
                  <c:v>-9</c:v>
                </c:pt>
                <c:pt idx="447">
                  <c:v>-16</c:v>
                </c:pt>
                <c:pt idx="448">
                  <c:v>-5</c:v>
                </c:pt>
                <c:pt idx="449">
                  <c:v>-26</c:v>
                </c:pt>
                <c:pt idx="450">
                  <c:v>-1</c:v>
                </c:pt>
                <c:pt idx="451">
                  <c:v>14</c:v>
                </c:pt>
                <c:pt idx="452">
                  <c:v>14</c:v>
                </c:pt>
                <c:pt idx="453">
                  <c:v>-5</c:v>
                </c:pt>
                <c:pt idx="454">
                  <c:v>11</c:v>
                </c:pt>
                <c:pt idx="455">
                  <c:v>16</c:v>
                </c:pt>
                <c:pt idx="456">
                  <c:v>-8</c:v>
                </c:pt>
                <c:pt idx="457">
                  <c:v>-13</c:v>
                </c:pt>
                <c:pt idx="458">
                  <c:v>-7</c:v>
                </c:pt>
                <c:pt idx="459">
                  <c:v>-20</c:v>
                </c:pt>
                <c:pt idx="460">
                  <c:v>-13</c:v>
                </c:pt>
                <c:pt idx="461">
                  <c:v>20</c:v>
                </c:pt>
                <c:pt idx="462">
                  <c:v>24</c:v>
                </c:pt>
                <c:pt idx="463">
                  <c:v>24</c:v>
                </c:pt>
                <c:pt idx="464">
                  <c:v>-24</c:v>
                </c:pt>
                <c:pt idx="465">
                  <c:v>-12</c:v>
                </c:pt>
                <c:pt idx="466">
                  <c:v>11</c:v>
                </c:pt>
                <c:pt idx="467">
                  <c:v>-10</c:v>
                </c:pt>
                <c:pt idx="468">
                  <c:v>-22</c:v>
                </c:pt>
                <c:pt idx="469">
                  <c:v>-15</c:v>
                </c:pt>
                <c:pt idx="470">
                  <c:v>-20</c:v>
                </c:pt>
                <c:pt idx="471">
                  <c:v>9</c:v>
                </c:pt>
                <c:pt idx="472">
                  <c:v>-13</c:v>
                </c:pt>
                <c:pt idx="473">
                  <c:v>-11</c:v>
                </c:pt>
                <c:pt idx="474">
                  <c:v>30</c:v>
                </c:pt>
                <c:pt idx="475">
                  <c:v>-7</c:v>
                </c:pt>
                <c:pt idx="476">
                  <c:v>-29</c:v>
                </c:pt>
                <c:pt idx="477">
                  <c:v>-16</c:v>
                </c:pt>
                <c:pt idx="478">
                  <c:v>-1</c:v>
                </c:pt>
                <c:pt idx="479">
                  <c:v>-3</c:v>
                </c:pt>
                <c:pt idx="480">
                  <c:v>-19</c:v>
                </c:pt>
                <c:pt idx="481">
                  <c:v>-8</c:v>
                </c:pt>
                <c:pt idx="482">
                  <c:v>-13</c:v>
                </c:pt>
                <c:pt idx="483">
                  <c:v>17</c:v>
                </c:pt>
                <c:pt idx="484">
                  <c:v>-6</c:v>
                </c:pt>
                <c:pt idx="485">
                  <c:v>-11</c:v>
                </c:pt>
                <c:pt idx="486">
                  <c:v>-7</c:v>
                </c:pt>
                <c:pt idx="487">
                  <c:v>16</c:v>
                </c:pt>
                <c:pt idx="488">
                  <c:v>-4</c:v>
                </c:pt>
                <c:pt idx="489">
                  <c:v>-20</c:v>
                </c:pt>
                <c:pt idx="490">
                  <c:v>23</c:v>
                </c:pt>
                <c:pt idx="491">
                  <c:v>9</c:v>
                </c:pt>
                <c:pt idx="492">
                  <c:v>-26</c:v>
                </c:pt>
                <c:pt idx="493">
                  <c:v>-20</c:v>
                </c:pt>
                <c:pt idx="494">
                  <c:v>-16</c:v>
                </c:pt>
                <c:pt idx="495">
                  <c:v>-6</c:v>
                </c:pt>
                <c:pt idx="496">
                  <c:v>-8</c:v>
                </c:pt>
                <c:pt idx="497">
                  <c:v>0</c:v>
                </c:pt>
                <c:pt idx="498">
                  <c:v>-9</c:v>
                </c:pt>
                <c:pt idx="499">
                  <c:v>18</c:v>
                </c:pt>
                <c:pt idx="500">
                  <c:v>-5</c:v>
                </c:pt>
                <c:pt idx="501">
                  <c:v>-13</c:v>
                </c:pt>
                <c:pt idx="502">
                  <c:v>-9</c:v>
                </c:pt>
                <c:pt idx="503">
                  <c:v>-1</c:v>
                </c:pt>
                <c:pt idx="504">
                  <c:v>-1</c:v>
                </c:pt>
                <c:pt idx="505">
                  <c:v>-14</c:v>
                </c:pt>
                <c:pt idx="506">
                  <c:v>-18</c:v>
                </c:pt>
                <c:pt idx="507">
                  <c:v>-6</c:v>
                </c:pt>
                <c:pt idx="508">
                  <c:v>-16</c:v>
                </c:pt>
                <c:pt idx="509">
                  <c:v>-11</c:v>
                </c:pt>
                <c:pt idx="510">
                  <c:v>-5</c:v>
                </c:pt>
                <c:pt idx="511">
                  <c:v>8</c:v>
                </c:pt>
                <c:pt idx="512">
                  <c:v>-20</c:v>
                </c:pt>
                <c:pt idx="513">
                  <c:v>-21</c:v>
                </c:pt>
                <c:pt idx="514">
                  <c:v>-5</c:v>
                </c:pt>
                <c:pt idx="515">
                  <c:v>2</c:v>
                </c:pt>
                <c:pt idx="516">
                  <c:v>-13</c:v>
                </c:pt>
                <c:pt idx="517">
                  <c:v>-9</c:v>
                </c:pt>
                <c:pt idx="518">
                  <c:v>-13</c:v>
                </c:pt>
                <c:pt idx="519">
                  <c:v>-25</c:v>
                </c:pt>
                <c:pt idx="520">
                  <c:v>-17</c:v>
                </c:pt>
                <c:pt idx="521">
                  <c:v>21</c:v>
                </c:pt>
                <c:pt idx="522">
                  <c:v>-4</c:v>
                </c:pt>
                <c:pt idx="523">
                  <c:v>8</c:v>
                </c:pt>
                <c:pt idx="524">
                  <c:v>-5</c:v>
                </c:pt>
                <c:pt idx="525">
                  <c:v>-3</c:v>
                </c:pt>
                <c:pt idx="526">
                  <c:v>-16</c:v>
                </c:pt>
                <c:pt idx="527">
                  <c:v>-25</c:v>
                </c:pt>
                <c:pt idx="528">
                  <c:v>12</c:v>
                </c:pt>
                <c:pt idx="529">
                  <c:v>-20</c:v>
                </c:pt>
                <c:pt idx="530">
                  <c:v>-1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-7</c:v>
                </c:pt>
                <c:pt idx="537">
                  <c:v>3</c:v>
                </c:pt>
                <c:pt idx="538">
                  <c:v>-6</c:v>
                </c:pt>
                <c:pt idx="539">
                  <c:v>-6</c:v>
                </c:pt>
                <c:pt idx="540">
                  <c:v>-16</c:v>
                </c:pt>
                <c:pt idx="541">
                  <c:v>-8</c:v>
                </c:pt>
                <c:pt idx="542">
                  <c:v>-33</c:v>
                </c:pt>
                <c:pt idx="543">
                  <c:v>-19</c:v>
                </c:pt>
                <c:pt idx="544">
                  <c:v>-4</c:v>
                </c:pt>
                <c:pt idx="545">
                  <c:v>-8</c:v>
                </c:pt>
                <c:pt idx="546">
                  <c:v>-4</c:v>
                </c:pt>
                <c:pt idx="547">
                  <c:v>-12</c:v>
                </c:pt>
                <c:pt idx="548">
                  <c:v>-11</c:v>
                </c:pt>
                <c:pt idx="549">
                  <c:v>-2</c:v>
                </c:pt>
                <c:pt idx="550">
                  <c:v>-14</c:v>
                </c:pt>
                <c:pt idx="551">
                  <c:v>-7</c:v>
                </c:pt>
                <c:pt idx="552">
                  <c:v>-16</c:v>
                </c:pt>
                <c:pt idx="553">
                  <c:v>-8</c:v>
                </c:pt>
                <c:pt idx="554">
                  <c:v>-16</c:v>
                </c:pt>
                <c:pt idx="555">
                  <c:v>-1</c:v>
                </c:pt>
                <c:pt idx="556">
                  <c:v>-4</c:v>
                </c:pt>
                <c:pt idx="557">
                  <c:v>-2</c:v>
                </c:pt>
                <c:pt idx="558">
                  <c:v>-12</c:v>
                </c:pt>
                <c:pt idx="559">
                  <c:v>1</c:v>
                </c:pt>
                <c:pt idx="560">
                  <c:v>-7</c:v>
                </c:pt>
                <c:pt idx="561">
                  <c:v>0</c:v>
                </c:pt>
                <c:pt idx="562">
                  <c:v>-9</c:v>
                </c:pt>
                <c:pt idx="563">
                  <c:v>-2</c:v>
                </c:pt>
                <c:pt idx="564">
                  <c:v>-3</c:v>
                </c:pt>
                <c:pt idx="565">
                  <c:v>-12</c:v>
                </c:pt>
                <c:pt idx="566">
                  <c:v>0</c:v>
                </c:pt>
                <c:pt idx="567">
                  <c:v>-9</c:v>
                </c:pt>
                <c:pt idx="568">
                  <c:v>4</c:v>
                </c:pt>
                <c:pt idx="569">
                  <c:v>-13</c:v>
                </c:pt>
                <c:pt idx="570">
                  <c:v>-18</c:v>
                </c:pt>
                <c:pt idx="571">
                  <c:v>-3</c:v>
                </c:pt>
                <c:pt idx="572">
                  <c:v>-14</c:v>
                </c:pt>
                <c:pt idx="573">
                  <c:v>-5</c:v>
                </c:pt>
                <c:pt idx="574">
                  <c:v>-8</c:v>
                </c:pt>
                <c:pt idx="575">
                  <c:v>-10</c:v>
                </c:pt>
                <c:pt idx="576">
                  <c:v>-5</c:v>
                </c:pt>
                <c:pt idx="577">
                  <c:v>26</c:v>
                </c:pt>
                <c:pt idx="578">
                  <c:v>15</c:v>
                </c:pt>
                <c:pt idx="579">
                  <c:v>-16</c:v>
                </c:pt>
                <c:pt idx="580">
                  <c:v>-13</c:v>
                </c:pt>
                <c:pt idx="581">
                  <c:v>-20</c:v>
                </c:pt>
                <c:pt idx="582">
                  <c:v>-23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-15</c:v>
                </c:pt>
                <c:pt idx="587">
                  <c:v>-12</c:v>
                </c:pt>
                <c:pt idx="588">
                  <c:v>-3</c:v>
                </c:pt>
                <c:pt idx="589">
                  <c:v>-19</c:v>
                </c:pt>
                <c:pt idx="590">
                  <c:v>-30</c:v>
                </c:pt>
                <c:pt idx="591">
                  <c:v>-10</c:v>
                </c:pt>
                <c:pt idx="592">
                  <c:v>13</c:v>
                </c:pt>
                <c:pt idx="593">
                  <c:v>7</c:v>
                </c:pt>
                <c:pt idx="594">
                  <c:v>-21</c:v>
                </c:pt>
                <c:pt idx="595">
                  <c:v>-4</c:v>
                </c:pt>
                <c:pt idx="596">
                  <c:v>-14</c:v>
                </c:pt>
                <c:pt idx="597">
                  <c:v>-12</c:v>
                </c:pt>
                <c:pt idx="598">
                  <c:v>-29</c:v>
                </c:pt>
                <c:pt idx="599">
                  <c:v>-17</c:v>
                </c:pt>
                <c:pt idx="600">
                  <c:v>-27</c:v>
                </c:pt>
                <c:pt idx="601">
                  <c:v>19</c:v>
                </c:pt>
                <c:pt idx="602">
                  <c:v>-14</c:v>
                </c:pt>
                <c:pt idx="603">
                  <c:v>-5</c:v>
                </c:pt>
                <c:pt idx="604">
                  <c:v>-7</c:v>
                </c:pt>
                <c:pt idx="605">
                  <c:v>-13</c:v>
                </c:pt>
                <c:pt idx="606">
                  <c:v>-11</c:v>
                </c:pt>
                <c:pt idx="607">
                  <c:v>-11</c:v>
                </c:pt>
                <c:pt idx="608">
                  <c:v>16</c:v>
                </c:pt>
                <c:pt idx="609">
                  <c:v>-2</c:v>
                </c:pt>
                <c:pt idx="610">
                  <c:v>25</c:v>
                </c:pt>
                <c:pt idx="611">
                  <c:v>-16</c:v>
                </c:pt>
                <c:pt idx="612">
                  <c:v>-14</c:v>
                </c:pt>
                <c:pt idx="613">
                  <c:v>-5</c:v>
                </c:pt>
                <c:pt idx="614">
                  <c:v>-13</c:v>
                </c:pt>
                <c:pt idx="615">
                  <c:v>-21</c:v>
                </c:pt>
                <c:pt idx="616">
                  <c:v>4</c:v>
                </c:pt>
                <c:pt idx="617">
                  <c:v>-13</c:v>
                </c:pt>
                <c:pt idx="618">
                  <c:v>4</c:v>
                </c:pt>
                <c:pt idx="619">
                  <c:v>12</c:v>
                </c:pt>
                <c:pt idx="620">
                  <c:v>19</c:v>
                </c:pt>
                <c:pt idx="621">
                  <c:v>-27</c:v>
                </c:pt>
                <c:pt idx="622">
                  <c:v>-14</c:v>
                </c:pt>
                <c:pt idx="623">
                  <c:v>0</c:v>
                </c:pt>
                <c:pt idx="624">
                  <c:v>2</c:v>
                </c:pt>
                <c:pt idx="625">
                  <c:v>21</c:v>
                </c:pt>
                <c:pt idx="626">
                  <c:v>-20</c:v>
                </c:pt>
                <c:pt idx="627">
                  <c:v>-12</c:v>
                </c:pt>
                <c:pt idx="628">
                  <c:v>-12</c:v>
                </c:pt>
                <c:pt idx="629">
                  <c:v>-11</c:v>
                </c:pt>
                <c:pt idx="630">
                  <c:v>3</c:v>
                </c:pt>
                <c:pt idx="631">
                  <c:v>-11</c:v>
                </c:pt>
                <c:pt idx="632">
                  <c:v>5</c:v>
                </c:pt>
                <c:pt idx="633">
                  <c:v>-21</c:v>
                </c:pt>
                <c:pt idx="634">
                  <c:v>-13</c:v>
                </c:pt>
                <c:pt idx="635">
                  <c:v>1</c:v>
                </c:pt>
                <c:pt idx="636">
                  <c:v>-12</c:v>
                </c:pt>
                <c:pt idx="637">
                  <c:v>3</c:v>
                </c:pt>
                <c:pt idx="638">
                  <c:v>10</c:v>
                </c:pt>
                <c:pt idx="639">
                  <c:v>-9</c:v>
                </c:pt>
                <c:pt idx="640">
                  <c:v>17</c:v>
                </c:pt>
                <c:pt idx="641">
                  <c:v>15</c:v>
                </c:pt>
                <c:pt idx="642">
                  <c:v>-10</c:v>
                </c:pt>
                <c:pt idx="643">
                  <c:v>-17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-9</c:v>
                </c:pt>
                <c:pt idx="648">
                  <c:v>15</c:v>
                </c:pt>
                <c:pt idx="649">
                  <c:v>-18</c:v>
                </c:pt>
                <c:pt idx="650">
                  <c:v>-8</c:v>
                </c:pt>
                <c:pt idx="651">
                  <c:v>-7</c:v>
                </c:pt>
                <c:pt idx="652">
                  <c:v>-12</c:v>
                </c:pt>
                <c:pt idx="653">
                  <c:v>-12</c:v>
                </c:pt>
                <c:pt idx="654">
                  <c:v>22</c:v>
                </c:pt>
                <c:pt idx="655">
                  <c:v>5</c:v>
                </c:pt>
                <c:pt idx="656">
                  <c:v>1</c:v>
                </c:pt>
                <c:pt idx="657">
                  <c:v>12</c:v>
                </c:pt>
                <c:pt idx="658">
                  <c:v>18</c:v>
                </c:pt>
                <c:pt idx="659">
                  <c:v>-18</c:v>
                </c:pt>
                <c:pt idx="660">
                  <c:v>-16</c:v>
                </c:pt>
                <c:pt idx="661">
                  <c:v>-14</c:v>
                </c:pt>
                <c:pt idx="662">
                  <c:v>-9</c:v>
                </c:pt>
                <c:pt idx="663">
                  <c:v>-5</c:v>
                </c:pt>
                <c:pt idx="664">
                  <c:v>-27</c:v>
                </c:pt>
                <c:pt idx="665">
                  <c:v>6</c:v>
                </c:pt>
                <c:pt idx="666">
                  <c:v>-14</c:v>
                </c:pt>
                <c:pt idx="667">
                  <c:v>-5</c:v>
                </c:pt>
                <c:pt idx="668">
                  <c:v>1</c:v>
                </c:pt>
                <c:pt idx="669">
                  <c:v>-4</c:v>
                </c:pt>
                <c:pt idx="670">
                  <c:v>-23</c:v>
                </c:pt>
                <c:pt idx="671">
                  <c:v>-4</c:v>
                </c:pt>
                <c:pt idx="672">
                  <c:v>-4</c:v>
                </c:pt>
                <c:pt idx="673">
                  <c:v>-12</c:v>
                </c:pt>
                <c:pt idx="674">
                  <c:v>11</c:v>
                </c:pt>
                <c:pt idx="675">
                  <c:v>3</c:v>
                </c:pt>
                <c:pt idx="676">
                  <c:v>-12</c:v>
                </c:pt>
                <c:pt idx="677">
                  <c:v>-14</c:v>
                </c:pt>
                <c:pt idx="678">
                  <c:v>1</c:v>
                </c:pt>
                <c:pt idx="679">
                  <c:v>3</c:v>
                </c:pt>
                <c:pt idx="680">
                  <c:v>-10</c:v>
                </c:pt>
                <c:pt idx="681">
                  <c:v>-12</c:v>
                </c:pt>
                <c:pt idx="682">
                  <c:v>-18</c:v>
                </c:pt>
                <c:pt idx="683">
                  <c:v>-7</c:v>
                </c:pt>
                <c:pt idx="684">
                  <c:v>-19</c:v>
                </c:pt>
                <c:pt idx="685">
                  <c:v>-12</c:v>
                </c:pt>
                <c:pt idx="686">
                  <c:v>-25</c:v>
                </c:pt>
                <c:pt idx="687">
                  <c:v>-2</c:v>
                </c:pt>
                <c:pt idx="688">
                  <c:v>14</c:v>
                </c:pt>
                <c:pt idx="689">
                  <c:v>-7</c:v>
                </c:pt>
                <c:pt idx="690">
                  <c:v>7</c:v>
                </c:pt>
                <c:pt idx="691">
                  <c:v>-16</c:v>
                </c:pt>
                <c:pt idx="692">
                  <c:v>13</c:v>
                </c:pt>
                <c:pt idx="693">
                  <c:v>-16</c:v>
                </c:pt>
                <c:pt idx="694">
                  <c:v>10</c:v>
                </c:pt>
                <c:pt idx="695">
                  <c:v>-16</c:v>
                </c:pt>
                <c:pt idx="696">
                  <c:v>-15</c:v>
                </c:pt>
                <c:pt idx="697">
                  <c:v>3</c:v>
                </c:pt>
                <c:pt idx="698">
                  <c:v>-3</c:v>
                </c:pt>
                <c:pt idx="699">
                  <c:v>-6</c:v>
                </c:pt>
                <c:pt idx="700">
                  <c:v>14</c:v>
                </c:pt>
                <c:pt idx="701">
                  <c:v>-2</c:v>
                </c:pt>
                <c:pt idx="702">
                  <c:v>26</c:v>
                </c:pt>
                <c:pt idx="703">
                  <c:v>-8</c:v>
                </c:pt>
                <c:pt idx="704">
                  <c:v>-14</c:v>
                </c:pt>
                <c:pt idx="705">
                  <c:v>-6</c:v>
                </c:pt>
                <c:pt idx="706">
                  <c:v>19</c:v>
                </c:pt>
                <c:pt idx="707">
                  <c:v>-2</c:v>
                </c:pt>
                <c:pt idx="708">
                  <c:v>-14</c:v>
                </c:pt>
                <c:pt idx="709">
                  <c:v>-13</c:v>
                </c:pt>
                <c:pt idx="710">
                  <c:v>5</c:v>
                </c:pt>
                <c:pt idx="711">
                  <c:v>-2</c:v>
                </c:pt>
                <c:pt idx="712">
                  <c:v>-5</c:v>
                </c:pt>
                <c:pt idx="713">
                  <c:v>14</c:v>
                </c:pt>
                <c:pt idx="714">
                  <c:v>2</c:v>
                </c:pt>
                <c:pt idx="715">
                  <c:v>-2</c:v>
                </c:pt>
                <c:pt idx="716">
                  <c:v>-7</c:v>
                </c:pt>
                <c:pt idx="717">
                  <c:v>1</c:v>
                </c:pt>
                <c:pt idx="718">
                  <c:v>12</c:v>
                </c:pt>
                <c:pt idx="719">
                  <c:v>-3</c:v>
                </c:pt>
                <c:pt idx="720">
                  <c:v>-9</c:v>
                </c:pt>
                <c:pt idx="721">
                  <c:v>-9</c:v>
                </c:pt>
                <c:pt idx="722">
                  <c:v>-19</c:v>
                </c:pt>
                <c:pt idx="723">
                  <c:v>15</c:v>
                </c:pt>
                <c:pt idx="724">
                  <c:v>-10</c:v>
                </c:pt>
                <c:pt idx="725">
                  <c:v>-7</c:v>
                </c:pt>
                <c:pt idx="726">
                  <c:v>-19</c:v>
                </c:pt>
                <c:pt idx="727">
                  <c:v>-23</c:v>
                </c:pt>
                <c:pt idx="728">
                  <c:v>1</c:v>
                </c:pt>
                <c:pt idx="729">
                  <c:v>-12</c:v>
                </c:pt>
                <c:pt idx="730">
                  <c:v>-12</c:v>
                </c:pt>
                <c:pt idx="731">
                  <c:v>-26</c:v>
                </c:pt>
                <c:pt idx="732">
                  <c:v>-5</c:v>
                </c:pt>
                <c:pt idx="733">
                  <c:v>13</c:v>
                </c:pt>
                <c:pt idx="734">
                  <c:v>-4</c:v>
                </c:pt>
                <c:pt idx="735">
                  <c:v>-24</c:v>
                </c:pt>
                <c:pt idx="736">
                  <c:v>-23</c:v>
                </c:pt>
                <c:pt idx="737">
                  <c:v>16</c:v>
                </c:pt>
                <c:pt idx="738">
                  <c:v>-20</c:v>
                </c:pt>
                <c:pt idx="739">
                  <c:v>-5</c:v>
                </c:pt>
                <c:pt idx="740">
                  <c:v>-9</c:v>
                </c:pt>
                <c:pt idx="741">
                  <c:v>-17</c:v>
                </c:pt>
                <c:pt idx="742">
                  <c:v>-33</c:v>
                </c:pt>
                <c:pt idx="743">
                  <c:v>2</c:v>
                </c:pt>
                <c:pt idx="744">
                  <c:v>-24</c:v>
                </c:pt>
                <c:pt idx="745">
                  <c:v>-11</c:v>
                </c:pt>
                <c:pt idx="746">
                  <c:v>-14</c:v>
                </c:pt>
                <c:pt idx="747">
                  <c:v>13</c:v>
                </c:pt>
                <c:pt idx="748">
                  <c:v>-28</c:v>
                </c:pt>
                <c:pt idx="749">
                  <c:v>-1</c:v>
                </c:pt>
                <c:pt idx="750">
                  <c:v>16</c:v>
                </c:pt>
                <c:pt idx="751">
                  <c:v>0</c:v>
                </c:pt>
                <c:pt idx="752">
                  <c:v>5</c:v>
                </c:pt>
                <c:pt idx="753">
                  <c:v>24</c:v>
                </c:pt>
                <c:pt idx="754">
                  <c:v>-26</c:v>
                </c:pt>
                <c:pt idx="755">
                  <c:v>-16</c:v>
                </c:pt>
                <c:pt idx="756">
                  <c:v>-17</c:v>
                </c:pt>
                <c:pt idx="757">
                  <c:v>-4</c:v>
                </c:pt>
                <c:pt idx="758">
                  <c:v>1</c:v>
                </c:pt>
                <c:pt idx="759">
                  <c:v>-7</c:v>
                </c:pt>
                <c:pt idx="760">
                  <c:v>-30</c:v>
                </c:pt>
                <c:pt idx="761">
                  <c:v>-14</c:v>
                </c:pt>
                <c:pt idx="762">
                  <c:v>10</c:v>
                </c:pt>
                <c:pt idx="763">
                  <c:v>-2</c:v>
                </c:pt>
                <c:pt idx="764">
                  <c:v>7</c:v>
                </c:pt>
                <c:pt idx="765">
                  <c:v>-6</c:v>
                </c:pt>
                <c:pt idx="766">
                  <c:v>3</c:v>
                </c:pt>
                <c:pt idx="767">
                  <c:v>21</c:v>
                </c:pt>
                <c:pt idx="768">
                  <c:v>-11</c:v>
                </c:pt>
                <c:pt idx="769">
                  <c:v>-14</c:v>
                </c:pt>
                <c:pt idx="770">
                  <c:v>6</c:v>
                </c:pt>
                <c:pt idx="771">
                  <c:v>0</c:v>
                </c:pt>
                <c:pt idx="772">
                  <c:v>5</c:v>
                </c:pt>
                <c:pt idx="773">
                  <c:v>-20</c:v>
                </c:pt>
                <c:pt idx="774">
                  <c:v>-19</c:v>
                </c:pt>
                <c:pt idx="775">
                  <c:v>-5</c:v>
                </c:pt>
                <c:pt idx="776">
                  <c:v>-16</c:v>
                </c:pt>
                <c:pt idx="777">
                  <c:v>-45</c:v>
                </c:pt>
                <c:pt idx="778">
                  <c:v>6</c:v>
                </c:pt>
                <c:pt idx="779">
                  <c:v>14</c:v>
                </c:pt>
                <c:pt idx="780">
                  <c:v>6</c:v>
                </c:pt>
                <c:pt idx="781">
                  <c:v>3</c:v>
                </c:pt>
                <c:pt idx="782">
                  <c:v>-22</c:v>
                </c:pt>
                <c:pt idx="783">
                  <c:v>-10</c:v>
                </c:pt>
                <c:pt idx="784">
                  <c:v>16</c:v>
                </c:pt>
                <c:pt idx="785">
                  <c:v>-32</c:v>
                </c:pt>
                <c:pt idx="786">
                  <c:v>-17</c:v>
                </c:pt>
                <c:pt idx="787">
                  <c:v>1</c:v>
                </c:pt>
                <c:pt idx="788">
                  <c:v>-12</c:v>
                </c:pt>
                <c:pt idx="789">
                  <c:v>-38</c:v>
                </c:pt>
                <c:pt idx="790">
                  <c:v>-12</c:v>
                </c:pt>
                <c:pt idx="791">
                  <c:v>4</c:v>
                </c:pt>
                <c:pt idx="792">
                  <c:v>-9</c:v>
                </c:pt>
                <c:pt idx="793">
                  <c:v>8</c:v>
                </c:pt>
                <c:pt idx="794">
                  <c:v>-9</c:v>
                </c:pt>
                <c:pt idx="795">
                  <c:v>-11</c:v>
                </c:pt>
                <c:pt idx="796">
                  <c:v>16</c:v>
                </c:pt>
                <c:pt idx="797">
                  <c:v>-25</c:v>
                </c:pt>
                <c:pt idx="798">
                  <c:v>14</c:v>
                </c:pt>
                <c:pt idx="799">
                  <c:v>-1</c:v>
                </c:pt>
                <c:pt idx="800">
                  <c:v>-16</c:v>
                </c:pt>
                <c:pt idx="801">
                  <c:v>-2</c:v>
                </c:pt>
                <c:pt idx="802">
                  <c:v>-9</c:v>
                </c:pt>
                <c:pt idx="803">
                  <c:v>9</c:v>
                </c:pt>
                <c:pt idx="804">
                  <c:v>6</c:v>
                </c:pt>
                <c:pt idx="805">
                  <c:v>-10</c:v>
                </c:pt>
                <c:pt idx="806">
                  <c:v>-5</c:v>
                </c:pt>
                <c:pt idx="807">
                  <c:v>2</c:v>
                </c:pt>
                <c:pt idx="808">
                  <c:v>-4</c:v>
                </c:pt>
                <c:pt idx="809">
                  <c:v>4</c:v>
                </c:pt>
                <c:pt idx="810">
                  <c:v>12</c:v>
                </c:pt>
                <c:pt idx="811">
                  <c:v>-8</c:v>
                </c:pt>
                <c:pt idx="812">
                  <c:v>-11</c:v>
                </c:pt>
                <c:pt idx="813">
                  <c:v>30</c:v>
                </c:pt>
                <c:pt idx="814">
                  <c:v>-14</c:v>
                </c:pt>
                <c:pt idx="815">
                  <c:v>5</c:v>
                </c:pt>
                <c:pt idx="816">
                  <c:v>2</c:v>
                </c:pt>
                <c:pt idx="817">
                  <c:v>-15</c:v>
                </c:pt>
                <c:pt idx="818">
                  <c:v>3</c:v>
                </c:pt>
                <c:pt idx="819">
                  <c:v>-21</c:v>
                </c:pt>
                <c:pt idx="820">
                  <c:v>-26</c:v>
                </c:pt>
                <c:pt idx="821">
                  <c:v>1</c:v>
                </c:pt>
                <c:pt idx="822">
                  <c:v>-23</c:v>
                </c:pt>
                <c:pt idx="823">
                  <c:v>19</c:v>
                </c:pt>
                <c:pt idx="824">
                  <c:v>9</c:v>
                </c:pt>
                <c:pt idx="825">
                  <c:v>-19</c:v>
                </c:pt>
                <c:pt idx="826">
                  <c:v>9</c:v>
                </c:pt>
                <c:pt idx="827">
                  <c:v>1</c:v>
                </c:pt>
                <c:pt idx="828">
                  <c:v>-17</c:v>
                </c:pt>
                <c:pt idx="829">
                  <c:v>-16</c:v>
                </c:pt>
                <c:pt idx="830">
                  <c:v>-9</c:v>
                </c:pt>
                <c:pt idx="831">
                  <c:v>-7</c:v>
                </c:pt>
                <c:pt idx="832">
                  <c:v>1</c:v>
                </c:pt>
                <c:pt idx="833">
                  <c:v>-8</c:v>
                </c:pt>
                <c:pt idx="834">
                  <c:v>-7</c:v>
                </c:pt>
                <c:pt idx="835">
                  <c:v>-20</c:v>
                </c:pt>
                <c:pt idx="836">
                  <c:v>-8</c:v>
                </c:pt>
                <c:pt idx="837">
                  <c:v>-2</c:v>
                </c:pt>
                <c:pt idx="838">
                  <c:v>-14</c:v>
                </c:pt>
                <c:pt idx="839">
                  <c:v>11</c:v>
                </c:pt>
                <c:pt idx="840">
                  <c:v>-4</c:v>
                </c:pt>
                <c:pt idx="841">
                  <c:v>-15</c:v>
                </c:pt>
                <c:pt idx="842">
                  <c:v>-12</c:v>
                </c:pt>
                <c:pt idx="843">
                  <c:v>4</c:v>
                </c:pt>
                <c:pt idx="844">
                  <c:v>14</c:v>
                </c:pt>
                <c:pt idx="845">
                  <c:v>-20</c:v>
                </c:pt>
                <c:pt idx="846">
                  <c:v>0</c:v>
                </c:pt>
                <c:pt idx="847">
                  <c:v>27</c:v>
                </c:pt>
                <c:pt idx="848">
                  <c:v>9</c:v>
                </c:pt>
                <c:pt idx="849">
                  <c:v>-17</c:v>
                </c:pt>
                <c:pt idx="850">
                  <c:v>-16</c:v>
                </c:pt>
                <c:pt idx="851">
                  <c:v>-16</c:v>
                </c:pt>
                <c:pt idx="852">
                  <c:v>-5</c:v>
                </c:pt>
                <c:pt idx="853">
                  <c:v>-26</c:v>
                </c:pt>
                <c:pt idx="854">
                  <c:v>-15</c:v>
                </c:pt>
                <c:pt idx="855">
                  <c:v>13</c:v>
                </c:pt>
                <c:pt idx="856">
                  <c:v>-18</c:v>
                </c:pt>
                <c:pt idx="857">
                  <c:v>17</c:v>
                </c:pt>
                <c:pt idx="858">
                  <c:v>-12</c:v>
                </c:pt>
                <c:pt idx="859">
                  <c:v>-6</c:v>
                </c:pt>
                <c:pt idx="860">
                  <c:v>-16</c:v>
                </c:pt>
                <c:pt idx="861">
                  <c:v>-21</c:v>
                </c:pt>
                <c:pt idx="862">
                  <c:v>-14</c:v>
                </c:pt>
                <c:pt idx="863">
                  <c:v>-15</c:v>
                </c:pt>
                <c:pt idx="864">
                  <c:v>-6</c:v>
                </c:pt>
                <c:pt idx="865">
                  <c:v>-24</c:v>
                </c:pt>
                <c:pt idx="866">
                  <c:v>-4</c:v>
                </c:pt>
                <c:pt idx="867">
                  <c:v>-14</c:v>
                </c:pt>
                <c:pt idx="868">
                  <c:v>-21</c:v>
                </c:pt>
                <c:pt idx="869">
                  <c:v>-5</c:v>
                </c:pt>
                <c:pt idx="870">
                  <c:v>-8</c:v>
                </c:pt>
                <c:pt idx="871">
                  <c:v>-4</c:v>
                </c:pt>
                <c:pt idx="872">
                  <c:v>-9</c:v>
                </c:pt>
                <c:pt idx="873">
                  <c:v>1</c:v>
                </c:pt>
                <c:pt idx="874">
                  <c:v>-8</c:v>
                </c:pt>
                <c:pt idx="875">
                  <c:v>2</c:v>
                </c:pt>
                <c:pt idx="876">
                  <c:v>-3</c:v>
                </c:pt>
                <c:pt idx="877">
                  <c:v>-21</c:v>
                </c:pt>
                <c:pt idx="878">
                  <c:v>19</c:v>
                </c:pt>
                <c:pt idx="879">
                  <c:v>2</c:v>
                </c:pt>
                <c:pt idx="880">
                  <c:v>-4</c:v>
                </c:pt>
                <c:pt idx="881">
                  <c:v>24</c:v>
                </c:pt>
                <c:pt idx="882">
                  <c:v>-24</c:v>
                </c:pt>
                <c:pt idx="883">
                  <c:v>-28</c:v>
                </c:pt>
                <c:pt idx="884">
                  <c:v>-8</c:v>
                </c:pt>
                <c:pt idx="885">
                  <c:v>16</c:v>
                </c:pt>
                <c:pt idx="886">
                  <c:v>7</c:v>
                </c:pt>
                <c:pt idx="887">
                  <c:v>-7</c:v>
                </c:pt>
                <c:pt idx="888">
                  <c:v>9</c:v>
                </c:pt>
                <c:pt idx="889">
                  <c:v>-9</c:v>
                </c:pt>
                <c:pt idx="890">
                  <c:v>-19</c:v>
                </c:pt>
                <c:pt idx="891">
                  <c:v>8</c:v>
                </c:pt>
                <c:pt idx="892">
                  <c:v>-15</c:v>
                </c:pt>
                <c:pt idx="893">
                  <c:v>1</c:v>
                </c:pt>
                <c:pt idx="894">
                  <c:v>-6</c:v>
                </c:pt>
                <c:pt idx="895">
                  <c:v>13</c:v>
                </c:pt>
                <c:pt idx="896">
                  <c:v>-8</c:v>
                </c:pt>
                <c:pt idx="897">
                  <c:v>-15</c:v>
                </c:pt>
                <c:pt idx="898">
                  <c:v>1</c:v>
                </c:pt>
                <c:pt idx="899">
                  <c:v>-8</c:v>
                </c:pt>
                <c:pt idx="900">
                  <c:v>-4</c:v>
                </c:pt>
                <c:pt idx="901">
                  <c:v>-13</c:v>
                </c:pt>
                <c:pt idx="902">
                  <c:v>21</c:v>
                </c:pt>
                <c:pt idx="903">
                  <c:v>4</c:v>
                </c:pt>
                <c:pt idx="904">
                  <c:v>-12</c:v>
                </c:pt>
                <c:pt idx="905">
                  <c:v>-13</c:v>
                </c:pt>
                <c:pt idx="906">
                  <c:v>30</c:v>
                </c:pt>
                <c:pt idx="907">
                  <c:v>-14</c:v>
                </c:pt>
                <c:pt idx="908">
                  <c:v>7</c:v>
                </c:pt>
                <c:pt idx="909">
                  <c:v>19</c:v>
                </c:pt>
                <c:pt idx="910">
                  <c:v>-28</c:v>
                </c:pt>
                <c:pt idx="911">
                  <c:v>-9</c:v>
                </c:pt>
                <c:pt idx="912">
                  <c:v>-13</c:v>
                </c:pt>
                <c:pt idx="913">
                  <c:v>-23</c:v>
                </c:pt>
                <c:pt idx="914">
                  <c:v>17</c:v>
                </c:pt>
                <c:pt idx="915">
                  <c:v>-14</c:v>
                </c:pt>
                <c:pt idx="916">
                  <c:v>-20</c:v>
                </c:pt>
                <c:pt idx="917">
                  <c:v>-3</c:v>
                </c:pt>
                <c:pt idx="918">
                  <c:v>-7</c:v>
                </c:pt>
                <c:pt idx="919">
                  <c:v>-24</c:v>
                </c:pt>
                <c:pt idx="920">
                  <c:v>-7</c:v>
                </c:pt>
                <c:pt idx="921">
                  <c:v>-3</c:v>
                </c:pt>
                <c:pt idx="922">
                  <c:v>-14</c:v>
                </c:pt>
                <c:pt idx="923">
                  <c:v>-12</c:v>
                </c:pt>
                <c:pt idx="924">
                  <c:v>9</c:v>
                </c:pt>
                <c:pt idx="925">
                  <c:v>-16</c:v>
                </c:pt>
                <c:pt idx="926">
                  <c:v>-14</c:v>
                </c:pt>
                <c:pt idx="927">
                  <c:v>-10</c:v>
                </c:pt>
                <c:pt idx="928">
                  <c:v>19</c:v>
                </c:pt>
                <c:pt idx="929">
                  <c:v>2</c:v>
                </c:pt>
                <c:pt idx="930">
                  <c:v>-13</c:v>
                </c:pt>
                <c:pt idx="931">
                  <c:v>-10</c:v>
                </c:pt>
                <c:pt idx="932">
                  <c:v>-12</c:v>
                </c:pt>
                <c:pt idx="933">
                  <c:v>-6</c:v>
                </c:pt>
                <c:pt idx="934">
                  <c:v>-26</c:v>
                </c:pt>
                <c:pt idx="935">
                  <c:v>-13</c:v>
                </c:pt>
                <c:pt idx="936">
                  <c:v>-7</c:v>
                </c:pt>
                <c:pt idx="937">
                  <c:v>-5</c:v>
                </c:pt>
                <c:pt idx="938">
                  <c:v>-25</c:v>
                </c:pt>
                <c:pt idx="939">
                  <c:v>-6</c:v>
                </c:pt>
                <c:pt idx="940">
                  <c:v>-12</c:v>
                </c:pt>
                <c:pt idx="941">
                  <c:v>-5</c:v>
                </c:pt>
                <c:pt idx="942">
                  <c:v>-13</c:v>
                </c:pt>
                <c:pt idx="943">
                  <c:v>-9</c:v>
                </c:pt>
                <c:pt idx="944">
                  <c:v>-12</c:v>
                </c:pt>
                <c:pt idx="945">
                  <c:v>6</c:v>
                </c:pt>
                <c:pt idx="946">
                  <c:v>-19</c:v>
                </c:pt>
                <c:pt idx="947">
                  <c:v>-7</c:v>
                </c:pt>
                <c:pt idx="948">
                  <c:v>-3</c:v>
                </c:pt>
                <c:pt idx="949">
                  <c:v>-19</c:v>
                </c:pt>
                <c:pt idx="950">
                  <c:v>-4</c:v>
                </c:pt>
                <c:pt idx="951">
                  <c:v>-18</c:v>
                </c:pt>
                <c:pt idx="952">
                  <c:v>-13</c:v>
                </c:pt>
                <c:pt idx="953">
                  <c:v>6</c:v>
                </c:pt>
                <c:pt idx="954">
                  <c:v>4</c:v>
                </c:pt>
                <c:pt idx="955">
                  <c:v>-16</c:v>
                </c:pt>
                <c:pt idx="956">
                  <c:v>-13</c:v>
                </c:pt>
                <c:pt idx="957">
                  <c:v>-9</c:v>
                </c:pt>
                <c:pt idx="958">
                  <c:v>-17</c:v>
                </c:pt>
                <c:pt idx="959">
                  <c:v>-8</c:v>
                </c:pt>
                <c:pt idx="960">
                  <c:v>7</c:v>
                </c:pt>
                <c:pt idx="961">
                  <c:v>-2</c:v>
                </c:pt>
                <c:pt idx="962">
                  <c:v>-23</c:v>
                </c:pt>
                <c:pt idx="963">
                  <c:v>8</c:v>
                </c:pt>
                <c:pt idx="964">
                  <c:v>-9</c:v>
                </c:pt>
                <c:pt idx="965">
                  <c:v>-19</c:v>
                </c:pt>
                <c:pt idx="966">
                  <c:v>-21</c:v>
                </c:pt>
                <c:pt idx="967">
                  <c:v>-17</c:v>
                </c:pt>
                <c:pt idx="968">
                  <c:v>-14</c:v>
                </c:pt>
                <c:pt idx="969">
                  <c:v>-9</c:v>
                </c:pt>
                <c:pt idx="970">
                  <c:v>-17</c:v>
                </c:pt>
                <c:pt idx="971">
                  <c:v>-6</c:v>
                </c:pt>
                <c:pt idx="972">
                  <c:v>-9</c:v>
                </c:pt>
                <c:pt idx="973">
                  <c:v>9</c:v>
                </c:pt>
                <c:pt idx="974">
                  <c:v>-16</c:v>
                </c:pt>
                <c:pt idx="975">
                  <c:v>-20</c:v>
                </c:pt>
                <c:pt idx="976">
                  <c:v>-9</c:v>
                </c:pt>
                <c:pt idx="977">
                  <c:v>11</c:v>
                </c:pt>
                <c:pt idx="978">
                  <c:v>-13</c:v>
                </c:pt>
                <c:pt idx="979">
                  <c:v>9</c:v>
                </c:pt>
                <c:pt idx="980">
                  <c:v>-27</c:v>
                </c:pt>
                <c:pt idx="981">
                  <c:v>-4</c:v>
                </c:pt>
                <c:pt idx="982">
                  <c:v>-16</c:v>
                </c:pt>
                <c:pt idx="983">
                  <c:v>-10</c:v>
                </c:pt>
                <c:pt idx="984">
                  <c:v>13</c:v>
                </c:pt>
                <c:pt idx="985">
                  <c:v>-6</c:v>
                </c:pt>
                <c:pt idx="986">
                  <c:v>22</c:v>
                </c:pt>
                <c:pt idx="987">
                  <c:v>-7</c:v>
                </c:pt>
                <c:pt idx="988">
                  <c:v>23</c:v>
                </c:pt>
                <c:pt idx="989">
                  <c:v>-11</c:v>
                </c:pt>
                <c:pt idx="990">
                  <c:v>-16</c:v>
                </c:pt>
                <c:pt idx="991">
                  <c:v>5</c:v>
                </c:pt>
                <c:pt idx="992">
                  <c:v>-4</c:v>
                </c:pt>
                <c:pt idx="993">
                  <c:v>27</c:v>
                </c:pt>
                <c:pt idx="994">
                  <c:v>-1</c:v>
                </c:pt>
                <c:pt idx="995">
                  <c:v>2</c:v>
                </c:pt>
                <c:pt idx="996">
                  <c:v>-3</c:v>
                </c:pt>
                <c:pt idx="997">
                  <c:v>0</c:v>
                </c:pt>
                <c:pt idx="998">
                  <c:v>-5</c:v>
                </c:pt>
                <c:pt idx="999">
                  <c:v>-27</c:v>
                </c:pt>
                <c:pt idx="1000">
                  <c:v>-15</c:v>
                </c:pt>
                <c:pt idx="1001">
                  <c:v>-10</c:v>
                </c:pt>
                <c:pt idx="1002">
                  <c:v>3</c:v>
                </c:pt>
                <c:pt idx="1003">
                  <c:v>-1</c:v>
                </c:pt>
                <c:pt idx="1004">
                  <c:v>0</c:v>
                </c:pt>
                <c:pt idx="1005">
                  <c:v>2</c:v>
                </c:pt>
                <c:pt idx="1006">
                  <c:v>17</c:v>
                </c:pt>
                <c:pt idx="1007">
                  <c:v>0</c:v>
                </c:pt>
                <c:pt idx="1008">
                  <c:v>-25</c:v>
                </c:pt>
                <c:pt idx="1009">
                  <c:v>-1</c:v>
                </c:pt>
                <c:pt idx="1010">
                  <c:v>21</c:v>
                </c:pt>
                <c:pt idx="1011">
                  <c:v>-16</c:v>
                </c:pt>
                <c:pt idx="1012">
                  <c:v>-2</c:v>
                </c:pt>
                <c:pt idx="1013">
                  <c:v>-12</c:v>
                </c:pt>
                <c:pt idx="1014">
                  <c:v>16</c:v>
                </c:pt>
                <c:pt idx="1015">
                  <c:v>-8</c:v>
                </c:pt>
                <c:pt idx="1016">
                  <c:v>-10</c:v>
                </c:pt>
                <c:pt idx="1017">
                  <c:v>-9</c:v>
                </c:pt>
                <c:pt idx="1018">
                  <c:v>16</c:v>
                </c:pt>
                <c:pt idx="1019">
                  <c:v>3</c:v>
                </c:pt>
                <c:pt idx="1020">
                  <c:v>0</c:v>
                </c:pt>
                <c:pt idx="1021">
                  <c:v>-13</c:v>
                </c:pt>
                <c:pt idx="1022">
                  <c:v>-10</c:v>
                </c:pt>
                <c:pt idx="1023">
                  <c:v>-6</c:v>
                </c:pt>
                <c:pt idx="1024">
                  <c:v>-8</c:v>
                </c:pt>
                <c:pt idx="1025">
                  <c:v>10</c:v>
                </c:pt>
                <c:pt idx="1026">
                  <c:v>-2</c:v>
                </c:pt>
                <c:pt idx="1027">
                  <c:v>-11</c:v>
                </c:pt>
                <c:pt idx="1028">
                  <c:v>-9</c:v>
                </c:pt>
                <c:pt idx="1029">
                  <c:v>6</c:v>
                </c:pt>
                <c:pt idx="1030">
                  <c:v>-4</c:v>
                </c:pt>
                <c:pt idx="1031">
                  <c:v>8</c:v>
                </c:pt>
                <c:pt idx="1032">
                  <c:v>-14</c:v>
                </c:pt>
                <c:pt idx="1033">
                  <c:v>9</c:v>
                </c:pt>
                <c:pt idx="1034">
                  <c:v>28</c:v>
                </c:pt>
                <c:pt idx="1035">
                  <c:v>-13</c:v>
                </c:pt>
                <c:pt idx="1036">
                  <c:v>0</c:v>
                </c:pt>
                <c:pt idx="1037">
                  <c:v>14</c:v>
                </c:pt>
                <c:pt idx="1038">
                  <c:v>-10</c:v>
                </c:pt>
                <c:pt idx="1039">
                  <c:v>-6</c:v>
                </c:pt>
                <c:pt idx="1040">
                  <c:v>-12</c:v>
                </c:pt>
                <c:pt idx="1041">
                  <c:v>11</c:v>
                </c:pt>
                <c:pt idx="1042">
                  <c:v>-2</c:v>
                </c:pt>
                <c:pt idx="1043">
                  <c:v>-11</c:v>
                </c:pt>
                <c:pt idx="1044">
                  <c:v>1</c:v>
                </c:pt>
                <c:pt idx="1045">
                  <c:v>-8</c:v>
                </c:pt>
                <c:pt idx="1046">
                  <c:v>19</c:v>
                </c:pt>
                <c:pt idx="1047">
                  <c:v>-6</c:v>
                </c:pt>
                <c:pt idx="1048">
                  <c:v>10</c:v>
                </c:pt>
              </c:numCache>
            </c:numRef>
          </c:xVal>
          <c:yVal>
            <c:numRef>
              <c:f>'Airport Data'!$AI$2:$AI$1050</c:f>
              <c:numCache>
                <c:formatCode>General</c:formatCode>
                <c:ptCount val="1049"/>
                <c:pt idx="0">
                  <c:v>5.9534244122520317</c:v>
                </c:pt>
                <c:pt idx="1">
                  <c:v>2.0303235837609033</c:v>
                </c:pt>
                <c:pt idx="2">
                  <c:v>6.9416502662770219</c:v>
                </c:pt>
                <c:pt idx="3">
                  <c:v>2.9282827652089294</c:v>
                </c:pt>
                <c:pt idx="4">
                  <c:v>3.907401440157956</c:v>
                </c:pt>
                <c:pt idx="5">
                  <c:v>5.9184850659285759</c:v>
                </c:pt>
                <c:pt idx="6">
                  <c:v>2.9920117383716356</c:v>
                </c:pt>
                <c:pt idx="7">
                  <c:v>3.9119645080371659</c:v>
                </c:pt>
                <c:pt idx="8">
                  <c:v>5.9038514331220675</c:v>
                </c:pt>
                <c:pt idx="9">
                  <c:v>2.0898549169104941</c:v>
                </c:pt>
                <c:pt idx="10">
                  <c:v>2.0367226538430896</c:v>
                </c:pt>
                <c:pt idx="11">
                  <c:v>3.9093098512595934</c:v>
                </c:pt>
                <c:pt idx="12">
                  <c:v>3.9557160946553069</c:v>
                </c:pt>
                <c:pt idx="13">
                  <c:v>4.9717868599683772</c:v>
                </c:pt>
                <c:pt idx="14">
                  <c:v>6.0484607640459274</c:v>
                </c:pt>
                <c:pt idx="15">
                  <c:v>7.0222103446444564</c:v>
                </c:pt>
                <c:pt idx="16">
                  <c:v>1.9597376693104689</c:v>
                </c:pt>
                <c:pt idx="17">
                  <c:v>1.9856459973050273</c:v>
                </c:pt>
                <c:pt idx="18">
                  <c:v>1.0232886221183579</c:v>
                </c:pt>
                <c:pt idx="19">
                  <c:v>6.9397290767711111</c:v>
                </c:pt>
                <c:pt idx="20">
                  <c:v>6.0101153108755492</c:v>
                </c:pt>
                <c:pt idx="21">
                  <c:v>6.0449705447910276</c:v>
                </c:pt>
                <c:pt idx="22">
                  <c:v>5.9287815574711278</c:v>
                </c:pt>
                <c:pt idx="23">
                  <c:v>5.941500290766502</c:v>
                </c:pt>
                <c:pt idx="24">
                  <c:v>7.0793710713816704</c:v>
                </c:pt>
                <c:pt idx="25">
                  <c:v>7.0285345853529417</c:v>
                </c:pt>
                <c:pt idx="26">
                  <c:v>3.0252911988497506</c:v>
                </c:pt>
                <c:pt idx="27">
                  <c:v>1.9174934013741263</c:v>
                </c:pt>
                <c:pt idx="28">
                  <c:v>3.0403366242235439</c:v>
                </c:pt>
                <c:pt idx="29">
                  <c:v>4.0502375802337882</c:v>
                </c:pt>
                <c:pt idx="30">
                  <c:v>5.0187560975133652</c:v>
                </c:pt>
                <c:pt idx="31">
                  <c:v>4.9045071904900821</c:v>
                </c:pt>
                <c:pt idx="32">
                  <c:v>0.90901132822856534</c:v>
                </c:pt>
                <c:pt idx="33">
                  <c:v>6.0669276535400511</c:v>
                </c:pt>
                <c:pt idx="34">
                  <c:v>3.0149658029863495</c:v>
                </c:pt>
                <c:pt idx="35">
                  <c:v>3.9683799445754508</c:v>
                </c:pt>
                <c:pt idx="36">
                  <c:v>1.0758040340796826</c:v>
                </c:pt>
                <c:pt idx="37">
                  <c:v>6.9529315447079014</c:v>
                </c:pt>
                <c:pt idx="38">
                  <c:v>1.9299758531977043</c:v>
                </c:pt>
                <c:pt idx="39">
                  <c:v>4.0676939918450197</c:v>
                </c:pt>
                <c:pt idx="40">
                  <c:v>2.0652135885752894</c:v>
                </c:pt>
                <c:pt idx="41">
                  <c:v>5.0482423032845638</c:v>
                </c:pt>
                <c:pt idx="42">
                  <c:v>7.0126149394694304</c:v>
                </c:pt>
                <c:pt idx="43">
                  <c:v>1.9873905654685182</c:v>
                </c:pt>
                <c:pt idx="44">
                  <c:v>7.0491993762514475</c:v>
                </c:pt>
                <c:pt idx="45">
                  <c:v>6.962453755004776</c:v>
                </c:pt>
                <c:pt idx="46">
                  <c:v>4.9845163809074995</c:v>
                </c:pt>
                <c:pt idx="47">
                  <c:v>2.9059670987185009</c:v>
                </c:pt>
                <c:pt idx="48">
                  <c:v>1.9097232488772247</c:v>
                </c:pt>
                <c:pt idx="49">
                  <c:v>2.9407848843652338</c:v>
                </c:pt>
                <c:pt idx="50">
                  <c:v>1.9588563996610522</c:v>
                </c:pt>
                <c:pt idx="51">
                  <c:v>4.0226049607117487</c:v>
                </c:pt>
                <c:pt idx="52">
                  <c:v>4.0186857710727031</c:v>
                </c:pt>
                <c:pt idx="53">
                  <c:v>2.995362350140053</c:v>
                </c:pt>
                <c:pt idx="54">
                  <c:v>6.9876444813489877</c:v>
                </c:pt>
                <c:pt idx="55">
                  <c:v>1.0839003921412398</c:v>
                </c:pt>
                <c:pt idx="56">
                  <c:v>0.98438070300675806</c:v>
                </c:pt>
                <c:pt idx="57">
                  <c:v>6.0023737491484734</c:v>
                </c:pt>
                <c:pt idx="58">
                  <c:v>5.9200186870238634</c:v>
                </c:pt>
                <c:pt idx="59">
                  <c:v>7.0831330570625086</c:v>
                </c:pt>
                <c:pt idx="60">
                  <c:v>3.0776400542663622</c:v>
                </c:pt>
                <c:pt idx="61">
                  <c:v>5.0268499315013013</c:v>
                </c:pt>
                <c:pt idx="62">
                  <c:v>5.0905839148941601</c:v>
                </c:pt>
                <c:pt idx="63">
                  <c:v>5.0635451534405398</c:v>
                </c:pt>
                <c:pt idx="64">
                  <c:v>2.0430167421049727</c:v>
                </c:pt>
                <c:pt idx="65">
                  <c:v>6.9077157792350912</c:v>
                </c:pt>
                <c:pt idx="66">
                  <c:v>6.9046357686134439</c:v>
                </c:pt>
                <c:pt idx="67">
                  <c:v>7.0773483971249309</c:v>
                </c:pt>
                <c:pt idx="68">
                  <c:v>6.9390248535959689</c:v>
                </c:pt>
                <c:pt idx="69">
                  <c:v>6.9351517465934522</c:v>
                </c:pt>
                <c:pt idx="70">
                  <c:v>0.90370877929904758</c:v>
                </c:pt>
                <c:pt idx="71">
                  <c:v>3.9630923680902508</c:v>
                </c:pt>
                <c:pt idx="72">
                  <c:v>6.0871961323849311</c:v>
                </c:pt>
                <c:pt idx="73">
                  <c:v>1.9864518142548007</c:v>
                </c:pt>
                <c:pt idx="74">
                  <c:v>7.0316169980473378</c:v>
                </c:pt>
                <c:pt idx="75">
                  <c:v>1.9177925713115513</c:v>
                </c:pt>
                <c:pt idx="76">
                  <c:v>4.9105473216467237</c:v>
                </c:pt>
                <c:pt idx="77">
                  <c:v>2.0599200871093308</c:v>
                </c:pt>
                <c:pt idx="78">
                  <c:v>6.9915853965005503</c:v>
                </c:pt>
                <c:pt idx="79">
                  <c:v>5.016992745893937</c:v>
                </c:pt>
                <c:pt idx="80">
                  <c:v>2.0654988158983918</c:v>
                </c:pt>
                <c:pt idx="81">
                  <c:v>6.0886126912276852</c:v>
                </c:pt>
                <c:pt idx="82">
                  <c:v>3.9850316685434604</c:v>
                </c:pt>
                <c:pt idx="83">
                  <c:v>5.0989027417726094</c:v>
                </c:pt>
                <c:pt idx="84">
                  <c:v>6.0224552901993524</c:v>
                </c:pt>
                <c:pt idx="85">
                  <c:v>2.0178177230116185</c:v>
                </c:pt>
                <c:pt idx="86">
                  <c:v>2.983143958769511</c:v>
                </c:pt>
                <c:pt idx="87">
                  <c:v>1.9571913119982458</c:v>
                </c:pt>
                <c:pt idx="88">
                  <c:v>6.0689242254733671</c:v>
                </c:pt>
                <c:pt idx="89">
                  <c:v>2.084280135406408</c:v>
                </c:pt>
                <c:pt idx="90">
                  <c:v>1.9753315337878212</c:v>
                </c:pt>
                <c:pt idx="91">
                  <c:v>1.9340084541929921</c:v>
                </c:pt>
                <c:pt idx="92">
                  <c:v>0.90631045448141589</c:v>
                </c:pt>
                <c:pt idx="93">
                  <c:v>4.0638514243925616</c:v>
                </c:pt>
                <c:pt idx="94">
                  <c:v>1.9389461523457996</c:v>
                </c:pt>
                <c:pt idx="95">
                  <c:v>1.0663222405643877</c:v>
                </c:pt>
                <c:pt idx="96">
                  <c:v>2.9254532230867629</c:v>
                </c:pt>
                <c:pt idx="97">
                  <c:v>1.9536606012114368</c:v>
                </c:pt>
                <c:pt idx="98">
                  <c:v>0.93402874102185651</c:v>
                </c:pt>
                <c:pt idx="99">
                  <c:v>3.0281506070261672</c:v>
                </c:pt>
                <c:pt idx="100">
                  <c:v>3.929591322568688</c:v>
                </c:pt>
                <c:pt idx="101">
                  <c:v>5.0993192101116982</c:v>
                </c:pt>
                <c:pt idx="102">
                  <c:v>2.9926127590260601</c:v>
                </c:pt>
                <c:pt idx="103">
                  <c:v>3.9540986486697265</c:v>
                </c:pt>
                <c:pt idx="104">
                  <c:v>2.0094977011563553</c:v>
                </c:pt>
                <c:pt idx="105">
                  <c:v>6.9837042520840873</c:v>
                </c:pt>
                <c:pt idx="106">
                  <c:v>6.9099437413126346</c:v>
                </c:pt>
                <c:pt idx="107">
                  <c:v>0.94941179561661426</c:v>
                </c:pt>
                <c:pt idx="108">
                  <c:v>0.9424642408317695</c:v>
                </c:pt>
                <c:pt idx="109">
                  <c:v>1.9710037260333468</c:v>
                </c:pt>
                <c:pt idx="110">
                  <c:v>7.0834693672464955</c:v>
                </c:pt>
                <c:pt idx="111">
                  <c:v>3.9319772490289959</c:v>
                </c:pt>
                <c:pt idx="112">
                  <c:v>6.0366639433585414</c:v>
                </c:pt>
                <c:pt idx="113">
                  <c:v>4.0846374902236899</c:v>
                </c:pt>
                <c:pt idx="114">
                  <c:v>6.9446976300508885</c:v>
                </c:pt>
                <c:pt idx="115">
                  <c:v>3.9833430900544387</c:v>
                </c:pt>
                <c:pt idx="116">
                  <c:v>4.0183781139540296</c:v>
                </c:pt>
                <c:pt idx="117">
                  <c:v>3.0968872266901832</c:v>
                </c:pt>
                <c:pt idx="118">
                  <c:v>0.95661788069074094</c:v>
                </c:pt>
                <c:pt idx="119">
                  <c:v>3.9223936463579538</c:v>
                </c:pt>
                <c:pt idx="120">
                  <c:v>6.9976528340525075</c:v>
                </c:pt>
                <c:pt idx="121">
                  <c:v>1.9399541909908793</c:v>
                </c:pt>
                <c:pt idx="122">
                  <c:v>3.9622007357516922</c:v>
                </c:pt>
                <c:pt idx="123">
                  <c:v>5.0909945704933186</c:v>
                </c:pt>
                <c:pt idx="124">
                  <c:v>3.0203405446830516</c:v>
                </c:pt>
                <c:pt idx="125">
                  <c:v>5.0654489042886359</c:v>
                </c:pt>
                <c:pt idx="126">
                  <c:v>5.0915202677671845</c:v>
                </c:pt>
                <c:pt idx="127">
                  <c:v>1.0913487270232343</c:v>
                </c:pt>
                <c:pt idx="128">
                  <c:v>3.0491467973127895</c:v>
                </c:pt>
                <c:pt idx="129">
                  <c:v>7.0785562584245634</c:v>
                </c:pt>
                <c:pt idx="130">
                  <c:v>1.9357173852503746</c:v>
                </c:pt>
                <c:pt idx="131">
                  <c:v>6.0521047556299044</c:v>
                </c:pt>
                <c:pt idx="132">
                  <c:v>2.0236179595815469</c:v>
                </c:pt>
                <c:pt idx="133">
                  <c:v>6.9516101585101611</c:v>
                </c:pt>
                <c:pt idx="134">
                  <c:v>2.9133004290420774</c:v>
                </c:pt>
                <c:pt idx="135">
                  <c:v>3.9136143120376041</c:v>
                </c:pt>
                <c:pt idx="136">
                  <c:v>5.9677104576564792</c:v>
                </c:pt>
                <c:pt idx="137">
                  <c:v>0.95195105822370174</c:v>
                </c:pt>
                <c:pt idx="138">
                  <c:v>6.9721488931773523</c:v>
                </c:pt>
                <c:pt idx="139">
                  <c:v>6.0338606111193336</c:v>
                </c:pt>
                <c:pt idx="140">
                  <c:v>0.95519562000766045</c:v>
                </c:pt>
                <c:pt idx="141">
                  <c:v>2.9752050697320112</c:v>
                </c:pt>
                <c:pt idx="142">
                  <c:v>4.0975097840294197</c:v>
                </c:pt>
                <c:pt idx="143">
                  <c:v>6.0950525479229452</c:v>
                </c:pt>
                <c:pt idx="144">
                  <c:v>6.0885755761330422</c:v>
                </c:pt>
                <c:pt idx="145">
                  <c:v>2.0149476641486714</c:v>
                </c:pt>
                <c:pt idx="146">
                  <c:v>5.9769541701045856</c:v>
                </c:pt>
                <c:pt idx="147">
                  <c:v>3.0904740258251957</c:v>
                </c:pt>
                <c:pt idx="148">
                  <c:v>6.0619026841695893</c:v>
                </c:pt>
                <c:pt idx="149">
                  <c:v>2.9550624506646619</c:v>
                </c:pt>
                <c:pt idx="150">
                  <c:v>3.0403512002202033</c:v>
                </c:pt>
                <c:pt idx="151">
                  <c:v>2.917173702031655</c:v>
                </c:pt>
                <c:pt idx="152">
                  <c:v>3.0923768734588353</c:v>
                </c:pt>
                <c:pt idx="153">
                  <c:v>6.0539198412455493</c:v>
                </c:pt>
                <c:pt idx="154">
                  <c:v>6.0111955253364133</c:v>
                </c:pt>
                <c:pt idx="155">
                  <c:v>2.0946969313324582</c:v>
                </c:pt>
                <c:pt idx="156">
                  <c:v>2.0344931763473011</c:v>
                </c:pt>
                <c:pt idx="157">
                  <c:v>2.0244053119424272</c:v>
                </c:pt>
                <c:pt idx="158">
                  <c:v>2.0872333980717608</c:v>
                </c:pt>
                <c:pt idx="159">
                  <c:v>1.0316408300836597</c:v>
                </c:pt>
                <c:pt idx="160">
                  <c:v>3.9561328508156204</c:v>
                </c:pt>
                <c:pt idx="161">
                  <c:v>1.0951025992621748</c:v>
                </c:pt>
                <c:pt idx="162">
                  <c:v>2.0738935919583881</c:v>
                </c:pt>
                <c:pt idx="163">
                  <c:v>6.9908182742797642</c:v>
                </c:pt>
                <c:pt idx="164">
                  <c:v>2.0315524674259007</c:v>
                </c:pt>
                <c:pt idx="165">
                  <c:v>4.9346866453480374</c:v>
                </c:pt>
                <c:pt idx="166">
                  <c:v>0.96870236948350363</c:v>
                </c:pt>
                <c:pt idx="167">
                  <c:v>3.0397355828264452</c:v>
                </c:pt>
                <c:pt idx="168">
                  <c:v>5.9323589089708131</c:v>
                </c:pt>
                <c:pt idx="169">
                  <c:v>6.0478492348465176</c:v>
                </c:pt>
                <c:pt idx="170">
                  <c:v>1.0252440238742824</c:v>
                </c:pt>
                <c:pt idx="171">
                  <c:v>2.0894170461908699</c:v>
                </c:pt>
                <c:pt idx="172">
                  <c:v>0.90942183147747035</c:v>
                </c:pt>
                <c:pt idx="173">
                  <c:v>1.000179642852739</c:v>
                </c:pt>
                <c:pt idx="174">
                  <c:v>2.0981680767759654</c:v>
                </c:pt>
                <c:pt idx="175">
                  <c:v>2.9168846202693044</c:v>
                </c:pt>
                <c:pt idx="176">
                  <c:v>7.0502108873017679</c:v>
                </c:pt>
                <c:pt idx="177">
                  <c:v>7.0847627119159027</c:v>
                </c:pt>
                <c:pt idx="178">
                  <c:v>7.0440115139466615</c:v>
                </c:pt>
                <c:pt idx="179">
                  <c:v>4.9482994155695605</c:v>
                </c:pt>
                <c:pt idx="180">
                  <c:v>6.9808773441955045</c:v>
                </c:pt>
                <c:pt idx="181">
                  <c:v>5.9960643619024818</c:v>
                </c:pt>
                <c:pt idx="182">
                  <c:v>5.9895469429664852</c:v>
                </c:pt>
                <c:pt idx="183">
                  <c:v>4.9438330684549552</c:v>
                </c:pt>
                <c:pt idx="184">
                  <c:v>5.9548175073023959</c:v>
                </c:pt>
                <c:pt idx="185">
                  <c:v>0.93689451450790184</c:v>
                </c:pt>
                <c:pt idx="186">
                  <c:v>1.9317198776931828</c:v>
                </c:pt>
                <c:pt idx="187">
                  <c:v>4.9111076857658205</c:v>
                </c:pt>
                <c:pt idx="188">
                  <c:v>6.9705108441897634</c:v>
                </c:pt>
                <c:pt idx="189">
                  <c:v>0.90911114765635326</c:v>
                </c:pt>
                <c:pt idx="190">
                  <c:v>0.94699184861808849</c:v>
                </c:pt>
                <c:pt idx="191">
                  <c:v>3.9458736490131305</c:v>
                </c:pt>
                <c:pt idx="192">
                  <c:v>3.9319298736076802</c:v>
                </c:pt>
                <c:pt idx="193">
                  <c:v>6.911951149929874</c:v>
                </c:pt>
                <c:pt idx="194">
                  <c:v>6.9987979138434344</c:v>
                </c:pt>
                <c:pt idx="195">
                  <c:v>7.0142889511959821</c:v>
                </c:pt>
                <c:pt idx="196">
                  <c:v>0.99919877797206758</c:v>
                </c:pt>
                <c:pt idx="197">
                  <c:v>4.9605791303457725</c:v>
                </c:pt>
                <c:pt idx="198">
                  <c:v>5.0784205566340352</c:v>
                </c:pt>
                <c:pt idx="199">
                  <c:v>2.0717163841408004</c:v>
                </c:pt>
                <c:pt idx="200">
                  <c:v>3.0509636462573639</c:v>
                </c:pt>
                <c:pt idx="201">
                  <c:v>7.0638580707992666</c:v>
                </c:pt>
                <c:pt idx="202">
                  <c:v>4.0416009614910333</c:v>
                </c:pt>
                <c:pt idx="203">
                  <c:v>6.0161809685081762</c:v>
                </c:pt>
                <c:pt idx="204">
                  <c:v>7.0742133484240242</c:v>
                </c:pt>
                <c:pt idx="205">
                  <c:v>6.9955835865792784</c:v>
                </c:pt>
                <c:pt idx="206">
                  <c:v>3.9190527573072607</c:v>
                </c:pt>
                <c:pt idx="207">
                  <c:v>6.9874004963288936</c:v>
                </c:pt>
                <c:pt idx="208">
                  <c:v>7.0541738348825698</c:v>
                </c:pt>
                <c:pt idx="209">
                  <c:v>0.91439313086972451</c:v>
                </c:pt>
                <c:pt idx="210">
                  <c:v>0.92296608397746238</c:v>
                </c:pt>
                <c:pt idx="211">
                  <c:v>0.91377126193074043</c:v>
                </c:pt>
                <c:pt idx="212">
                  <c:v>1.0614678612747985</c:v>
                </c:pt>
                <c:pt idx="213">
                  <c:v>6.045705183265385</c:v>
                </c:pt>
                <c:pt idx="214">
                  <c:v>2.9880327774502136</c:v>
                </c:pt>
                <c:pt idx="215">
                  <c:v>6.9006572807783115</c:v>
                </c:pt>
                <c:pt idx="216">
                  <c:v>6.98401116360324</c:v>
                </c:pt>
                <c:pt idx="217">
                  <c:v>7.017817661409393</c:v>
                </c:pt>
                <c:pt idx="218">
                  <c:v>6.0365639925346875</c:v>
                </c:pt>
                <c:pt idx="219">
                  <c:v>6.028385782681883</c:v>
                </c:pt>
                <c:pt idx="220">
                  <c:v>1.0041392782037943</c:v>
                </c:pt>
                <c:pt idx="221">
                  <c:v>2.9043319331927049</c:v>
                </c:pt>
                <c:pt idx="222">
                  <c:v>6.0718566952736603</c:v>
                </c:pt>
                <c:pt idx="223">
                  <c:v>1.016105417310218</c:v>
                </c:pt>
                <c:pt idx="224">
                  <c:v>5.0755707710665456</c:v>
                </c:pt>
                <c:pt idx="225">
                  <c:v>6.068057216967329</c:v>
                </c:pt>
                <c:pt idx="226">
                  <c:v>6.9434962395386934</c:v>
                </c:pt>
                <c:pt idx="227">
                  <c:v>6.9971685539543103</c:v>
                </c:pt>
                <c:pt idx="228">
                  <c:v>6.9029274016702873</c:v>
                </c:pt>
                <c:pt idx="229">
                  <c:v>4.0505511696113983</c:v>
                </c:pt>
                <c:pt idx="230">
                  <c:v>3.0627925820391346</c:v>
                </c:pt>
                <c:pt idx="231">
                  <c:v>3.0462509834695561</c:v>
                </c:pt>
                <c:pt idx="232">
                  <c:v>3.0021578541773106</c:v>
                </c:pt>
                <c:pt idx="233">
                  <c:v>3.083807323998399</c:v>
                </c:pt>
                <c:pt idx="234">
                  <c:v>6.9959903851082128</c:v>
                </c:pt>
                <c:pt idx="235">
                  <c:v>6.9573408264588794</c:v>
                </c:pt>
                <c:pt idx="236">
                  <c:v>7.0784559907773881</c:v>
                </c:pt>
                <c:pt idx="237">
                  <c:v>7.0070831891683225</c:v>
                </c:pt>
                <c:pt idx="238">
                  <c:v>6.9186035894425251</c:v>
                </c:pt>
                <c:pt idx="239">
                  <c:v>1.9800308686176091</c:v>
                </c:pt>
                <c:pt idx="240">
                  <c:v>2.0124044771331513</c:v>
                </c:pt>
                <c:pt idx="241">
                  <c:v>1.9623081870443766</c:v>
                </c:pt>
                <c:pt idx="242">
                  <c:v>2.0067395121680773</c:v>
                </c:pt>
                <c:pt idx="243">
                  <c:v>5.0682280029701063</c:v>
                </c:pt>
                <c:pt idx="244">
                  <c:v>5.9147809915391747</c:v>
                </c:pt>
                <c:pt idx="245">
                  <c:v>3.0235289960986247</c:v>
                </c:pt>
                <c:pt idx="246">
                  <c:v>3.0029513987319678</c:v>
                </c:pt>
                <c:pt idx="247">
                  <c:v>4.98847093638636</c:v>
                </c:pt>
                <c:pt idx="248">
                  <c:v>6.0767938309834131</c:v>
                </c:pt>
                <c:pt idx="249">
                  <c:v>2.9742155879949075</c:v>
                </c:pt>
                <c:pt idx="250">
                  <c:v>6.9602253018705582</c:v>
                </c:pt>
                <c:pt idx="251">
                  <c:v>2.9058754421316526</c:v>
                </c:pt>
                <c:pt idx="252">
                  <c:v>7.0729634742354408</c:v>
                </c:pt>
                <c:pt idx="253">
                  <c:v>0.97183561454332745</c:v>
                </c:pt>
                <c:pt idx="254">
                  <c:v>1.0359690971205806</c:v>
                </c:pt>
                <c:pt idx="255">
                  <c:v>0.97574394211470994</c:v>
                </c:pt>
                <c:pt idx="256">
                  <c:v>2.0600772054606415</c:v>
                </c:pt>
                <c:pt idx="257">
                  <c:v>2.036865633754505</c:v>
                </c:pt>
                <c:pt idx="258">
                  <c:v>2.9505796313823476</c:v>
                </c:pt>
                <c:pt idx="259">
                  <c:v>7.0781488169411553</c:v>
                </c:pt>
                <c:pt idx="260">
                  <c:v>4.037437716635603</c:v>
                </c:pt>
                <c:pt idx="261">
                  <c:v>5.935826191669638</c:v>
                </c:pt>
                <c:pt idx="262">
                  <c:v>5.9461794192350492</c:v>
                </c:pt>
                <c:pt idx="263">
                  <c:v>4.9078017683548749</c:v>
                </c:pt>
                <c:pt idx="264">
                  <c:v>5.0078901037809906</c:v>
                </c:pt>
                <c:pt idx="265">
                  <c:v>5.0241361330297076</c:v>
                </c:pt>
                <c:pt idx="266">
                  <c:v>5.0034493464719949</c:v>
                </c:pt>
                <c:pt idx="267">
                  <c:v>1.9126589715670175</c:v>
                </c:pt>
                <c:pt idx="268">
                  <c:v>3.0440496077520907</c:v>
                </c:pt>
                <c:pt idx="269">
                  <c:v>3.0510340631037844</c:v>
                </c:pt>
                <c:pt idx="270">
                  <c:v>4.0799303204582982</c:v>
                </c:pt>
                <c:pt idx="271">
                  <c:v>3.9145558621439078</c:v>
                </c:pt>
                <c:pt idx="272">
                  <c:v>3.9097739028311982</c:v>
                </c:pt>
                <c:pt idx="273">
                  <c:v>0.95856244928504231</c:v>
                </c:pt>
                <c:pt idx="274">
                  <c:v>5.077633073894761</c:v>
                </c:pt>
                <c:pt idx="275">
                  <c:v>5.9182000142042215</c:v>
                </c:pt>
                <c:pt idx="276">
                  <c:v>6.0502977166668561</c:v>
                </c:pt>
                <c:pt idx="277">
                  <c:v>6.0346290456480638</c:v>
                </c:pt>
                <c:pt idx="278">
                  <c:v>5.9514897092352204</c:v>
                </c:pt>
                <c:pt idx="279">
                  <c:v>6.0434814044567577</c:v>
                </c:pt>
                <c:pt idx="280">
                  <c:v>3.908257804050336</c:v>
                </c:pt>
                <c:pt idx="281">
                  <c:v>5.0589413756029336</c:v>
                </c:pt>
                <c:pt idx="282">
                  <c:v>0.99985495519154155</c:v>
                </c:pt>
                <c:pt idx="283">
                  <c:v>7.0090963184141382</c:v>
                </c:pt>
                <c:pt idx="284">
                  <c:v>6.9571413989494442</c:v>
                </c:pt>
                <c:pt idx="285">
                  <c:v>6.9553566688836046</c:v>
                </c:pt>
                <c:pt idx="286">
                  <c:v>6.0794974525784298</c:v>
                </c:pt>
                <c:pt idx="287">
                  <c:v>6.9313409937122659</c:v>
                </c:pt>
                <c:pt idx="288">
                  <c:v>6.9530263573099056</c:v>
                </c:pt>
                <c:pt idx="289">
                  <c:v>7.0769514239786204</c:v>
                </c:pt>
                <c:pt idx="290">
                  <c:v>7.0828051140983019</c:v>
                </c:pt>
                <c:pt idx="291">
                  <c:v>6.904811051019812</c:v>
                </c:pt>
                <c:pt idx="292">
                  <c:v>7.0875784714142149</c:v>
                </c:pt>
                <c:pt idx="293">
                  <c:v>7.0845163497650958</c:v>
                </c:pt>
                <c:pt idx="294">
                  <c:v>7.0813406220817026</c:v>
                </c:pt>
                <c:pt idx="295">
                  <c:v>1.040325780847299</c:v>
                </c:pt>
                <c:pt idx="296">
                  <c:v>1.066193096703075</c:v>
                </c:pt>
                <c:pt idx="297">
                  <c:v>0.92154754222272761</c:v>
                </c:pt>
                <c:pt idx="298">
                  <c:v>2.0161178299581821</c:v>
                </c:pt>
                <c:pt idx="299">
                  <c:v>1.9616303142174245</c:v>
                </c:pt>
                <c:pt idx="300">
                  <c:v>1.0183862821229739</c:v>
                </c:pt>
                <c:pt idx="301">
                  <c:v>1.0239672577111623</c:v>
                </c:pt>
                <c:pt idx="302">
                  <c:v>1.0561402430461397</c:v>
                </c:pt>
                <c:pt idx="303">
                  <c:v>1.070927789465872</c:v>
                </c:pt>
                <c:pt idx="304">
                  <c:v>2.9092406816386278</c:v>
                </c:pt>
                <c:pt idx="305">
                  <c:v>1.9063234653859231</c:v>
                </c:pt>
                <c:pt idx="306">
                  <c:v>3.0228815623212544</c:v>
                </c:pt>
                <c:pt idx="307">
                  <c:v>2.9201802147600611</c:v>
                </c:pt>
                <c:pt idx="308">
                  <c:v>3.0176018596458851</c:v>
                </c:pt>
                <c:pt idx="309">
                  <c:v>3.0956326344753142</c:v>
                </c:pt>
                <c:pt idx="310">
                  <c:v>3.0794419112904365</c:v>
                </c:pt>
                <c:pt idx="311">
                  <c:v>2.9762029209750871</c:v>
                </c:pt>
                <c:pt idx="312">
                  <c:v>2.0483663723599568</c:v>
                </c:pt>
                <c:pt idx="313">
                  <c:v>3.0109101351574887</c:v>
                </c:pt>
                <c:pt idx="314">
                  <c:v>2.0610200073903386</c:v>
                </c:pt>
                <c:pt idx="315">
                  <c:v>0.93920713205595063</c:v>
                </c:pt>
                <c:pt idx="316">
                  <c:v>5.0962139026214208</c:v>
                </c:pt>
                <c:pt idx="317">
                  <c:v>1.9998669141707643</c:v>
                </c:pt>
                <c:pt idx="318">
                  <c:v>1.9937514931755294</c:v>
                </c:pt>
                <c:pt idx="319">
                  <c:v>1.9298725759940543</c:v>
                </c:pt>
                <c:pt idx="320">
                  <c:v>2.0285375714989393</c:v>
                </c:pt>
                <c:pt idx="321">
                  <c:v>0.93039800686022767</c:v>
                </c:pt>
                <c:pt idx="322">
                  <c:v>0.98788995834984028</c:v>
                </c:pt>
                <c:pt idx="323">
                  <c:v>1.0484188698721235</c:v>
                </c:pt>
                <c:pt idx="324">
                  <c:v>3.9255904431731223</c:v>
                </c:pt>
                <c:pt idx="325">
                  <c:v>3.987502573756768</c:v>
                </c:pt>
                <c:pt idx="326">
                  <c:v>1.9437722025097743</c:v>
                </c:pt>
                <c:pt idx="327">
                  <c:v>6.9229588514073601</c:v>
                </c:pt>
                <c:pt idx="328">
                  <c:v>7.0375610292202015</c:v>
                </c:pt>
                <c:pt idx="329">
                  <c:v>6.9045891256364031</c:v>
                </c:pt>
                <c:pt idx="330">
                  <c:v>0.90350803562100668</c:v>
                </c:pt>
                <c:pt idx="331">
                  <c:v>6.0586155136965498</c:v>
                </c:pt>
                <c:pt idx="332">
                  <c:v>5.9459941771534082</c:v>
                </c:pt>
                <c:pt idx="333">
                  <c:v>5.9392652728587745</c:v>
                </c:pt>
                <c:pt idx="334">
                  <c:v>2.932413209958221</c:v>
                </c:pt>
                <c:pt idx="335">
                  <c:v>5.0039315840877352</c:v>
                </c:pt>
                <c:pt idx="336">
                  <c:v>5.9663365581682868</c:v>
                </c:pt>
                <c:pt idx="337">
                  <c:v>3.0534475003012358</c:v>
                </c:pt>
                <c:pt idx="338">
                  <c:v>1.0541113424173632</c:v>
                </c:pt>
                <c:pt idx="339">
                  <c:v>0.97835781024407165</c:v>
                </c:pt>
                <c:pt idx="340">
                  <c:v>7.0154525325056794</c:v>
                </c:pt>
                <c:pt idx="341">
                  <c:v>1.0987571363539008</c:v>
                </c:pt>
                <c:pt idx="342">
                  <c:v>1.9712180555733645</c:v>
                </c:pt>
                <c:pt idx="343">
                  <c:v>6.9327325514576597</c:v>
                </c:pt>
                <c:pt idx="344">
                  <c:v>2.035076100698447</c:v>
                </c:pt>
                <c:pt idx="345">
                  <c:v>4.9843390216496992</c:v>
                </c:pt>
                <c:pt idx="346">
                  <c:v>5.9895480596935453</c:v>
                </c:pt>
                <c:pt idx="347">
                  <c:v>6.0826391747320319</c:v>
                </c:pt>
                <c:pt idx="348">
                  <c:v>5.9609391735935562</c:v>
                </c:pt>
                <c:pt idx="349">
                  <c:v>5.9405673423997136</c:v>
                </c:pt>
                <c:pt idx="350">
                  <c:v>5.9862463551383538</c:v>
                </c:pt>
                <c:pt idx="351">
                  <c:v>6.0992516572615143</c:v>
                </c:pt>
                <c:pt idx="352">
                  <c:v>5.9560732264306111</c:v>
                </c:pt>
                <c:pt idx="353">
                  <c:v>7.0960236120659888</c:v>
                </c:pt>
                <c:pt idx="354">
                  <c:v>7.0676471643034793</c:v>
                </c:pt>
                <c:pt idx="355">
                  <c:v>6.9086503617563144</c:v>
                </c:pt>
                <c:pt idx="356">
                  <c:v>7.0573675007752348</c:v>
                </c:pt>
                <c:pt idx="357">
                  <c:v>1.0261616607244255</c:v>
                </c:pt>
                <c:pt idx="358">
                  <c:v>0.99434253363695924</c:v>
                </c:pt>
                <c:pt idx="359">
                  <c:v>7.0171248209787409</c:v>
                </c:pt>
                <c:pt idx="360">
                  <c:v>1.0594322103975213</c:v>
                </c:pt>
                <c:pt idx="361">
                  <c:v>7.0580747972484223</c:v>
                </c:pt>
                <c:pt idx="362">
                  <c:v>1.9801568309232698</c:v>
                </c:pt>
                <c:pt idx="363">
                  <c:v>1.0346311674435995</c:v>
                </c:pt>
                <c:pt idx="364">
                  <c:v>0.97107653772415758</c:v>
                </c:pt>
                <c:pt idx="365">
                  <c:v>0.92307861119805479</c:v>
                </c:pt>
                <c:pt idx="366">
                  <c:v>1.0513549442911689</c:v>
                </c:pt>
                <c:pt idx="367">
                  <c:v>1.9748632292769601</c:v>
                </c:pt>
                <c:pt idx="368">
                  <c:v>1.9010708924950079</c:v>
                </c:pt>
                <c:pt idx="369">
                  <c:v>1.9089827465430007</c:v>
                </c:pt>
                <c:pt idx="370">
                  <c:v>1.9247111753488855</c:v>
                </c:pt>
                <c:pt idx="371">
                  <c:v>3.0852615589325816</c:v>
                </c:pt>
                <c:pt idx="372">
                  <c:v>3.0604281699803781</c:v>
                </c:pt>
                <c:pt idx="373">
                  <c:v>2.9970086703243073</c:v>
                </c:pt>
                <c:pt idx="374">
                  <c:v>1.9244794961918346</c:v>
                </c:pt>
                <c:pt idx="375">
                  <c:v>3.0008382838863188</c:v>
                </c:pt>
                <c:pt idx="376">
                  <c:v>2.9553829523352202</c:v>
                </c:pt>
                <c:pt idx="377">
                  <c:v>3.014156068421765</c:v>
                </c:pt>
                <c:pt idx="378">
                  <c:v>2.9852472570777469</c:v>
                </c:pt>
                <c:pt idx="379">
                  <c:v>3.9289764080883951</c:v>
                </c:pt>
                <c:pt idx="380">
                  <c:v>4.0314333586352484</c:v>
                </c:pt>
                <c:pt idx="381">
                  <c:v>3.9715166014100709</c:v>
                </c:pt>
                <c:pt idx="382">
                  <c:v>4.0290887200799901</c:v>
                </c:pt>
                <c:pt idx="383">
                  <c:v>4.0826718252545087</c:v>
                </c:pt>
                <c:pt idx="384">
                  <c:v>3.9451185618053244</c:v>
                </c:pt>
                <c:pt idx="385">
                  <c:v>4.0696497014380126</c:v>
                </c:pt>
                <c:pt idx="386">
                  <c:v>5.0273684659752167</c:v>
                </c:pt>
                <c:pt idx="387">
                  <c:v>3.9136561471789988</c:v>
                </c:pt>
                <c:pt idx="388">
                  <c:v>5.0087976573684232</c:v>
                </c:pt>
                <c:pt idx="389">
                  <c:v>4.9740032245680394</c:v>
                </c:pt>
                <c:pt idx="390">
                  <c:v>5.0174695349818661</c:v>
                </c:pt>
                <c:pt idx="391">
                  <c:v>4.9059451701505266</c:v>
                </c:pt>
                <c:pt idx="392">
                  <c:v>3.9982928682073609</c:v>
                </c:pt>
                <c:pt idx="393">
                  <c:v>4.0180865842982021</c:v>
                </c:pt>
                <c:pt idx="394">
                  <c:v>5.0510801852377618</c:v>
                </c:pt>
                <c:pt idx="395">
                  <c:v>4.9721742187309337</c:v>
                </c:pt>
                <c:pt idx="396">
                  <c:v>5.0721446463362021</c:v>
                </c:pt>
                <c:pt idx="397">
                  <c:v>5.9090747935169841</c:v>
                </c:pt>
                <c:pt idx="398">
                  <c:v>6.0346272285145277</c:v>
                </c:pt>
                <c:pt idx="399">
                  <c:v>6.0502393684413214</c:v>
                </c:pt>
                <c:pt idx="400">
                  <c:v>6.0402595655231144</c:v>
                </c:pt>
                <c:pt idx="401">
                  <c:v>6.9999870215858371</c:v>
                </c:pt>
                <c:pt idx="402">
                  <c:v>6.9795950685993908</c:v>
                </c:pt>
                <c:pt idx="403">
                  <c:v>7.0808703457206414</c:v>
                </c:pt>
                <c:pt idx="404">
                  <c:v>6.9264901103967551</c:v>
                </c:pt>
                <c:pt idx="405">
                  <c:v>7.0218854420531276</c:v>
                </c:pt>
                <c:pt idx="406">
                  <c:v>7.060439144270851</c:v>
                </c:pt>
                <c:pt idx="407">
                  <c:v>6.9335647812683936</c:v>
                </c:pt>
                <c:pt idx="408">
                  <c:v>0.90246335185701765</c:v>
                </c:pt>
                <c:pt idx="409">
                  <c:v>1.0840714368823883</c:v>
                </c:pt>
                <c:pt idx="410">
                  <c:v>0.92253577846741208</c:v>
                </c:pt>
                <c:pt idx="411">
                  <c:v>6.979161794185079</c:v>
                </c:pt>
                <c:pt idx="412">
                  <c:v>1.0570256818543309</c:v>
                </c:pt>
                <c:pt idx="413">
                  <c:v>0.92721563805196527</c:v>
                </c:pt>
                <c:pt idx="414">
                  <c:v>1.0223130223196641</c:v>
                </c:pt>
                <c:pt idx="415">
                  <c:v>1.0449744678798427</c:v>
                </c:pt>
                <c:pt idx="416">
                  <c:v>5.0375525433935078</c:v>
                </c:pt>
                <c:pt idx="417">
                  <c:v>4.9051729050881017</c:v>
                </c:pt>
                <c:pt idx="418">
                  <c:v>5.0030256551551533</c:v>
                </c:pt>
                <c:pt idx="419">
                  <c:v>5.9483822111871199</c:v>
                </c:pt>
                <c:pt idx="420">
                  <c:v>5.97854358752884</c:v>
                </c:pt>
                <c:pt idx="421">
                  <c:v>5.9791075482403224</c:v>
                </c:pt>
                <c:pt idx="422">
                  <c:v>6.0443920408831451</c:v>
                </c:pt>
                <c:pt idx="423">
                  <c:v>2.0622362407607935</c:v>
                </c:pt>
                <c:pt idx="424">
                  <c:v>1.9709071192374927</c:v>
                </c:pt>
                <c:pt idx="425">
                  <c:v>2.0896801060880845</c:v>
                </c:pt>
                <c:pt idx="426">
                  <c:v>2.0074531453447864</c:v>
                </c:pt>
                <c:pt idx="427">
                  <c:v>2.0308509233140044</c:v>
                </c:pt>
                <c:pt idx="428">
                  <c:v>3.001795421844943</c:v>
                </c:pt>
                <c:pt idx="429">
                  <c:v>3.0922843675978169</c:v>
                </c:pt>
                <c:pt idx="430">
                  <c:v>2.9867619123817359</c:v>
                </c:pt>
                <c:pt idx="431">
                  <c:v>3.9571275174948402</c:v>
                </c:pt>
                <c:pt idx="432">
                  <c:v>3.9083343469575662</c:v>
                </c:pt>
                <c:pt idx="433">
                  <c:v>3.9493709217712172</c:v>
                </c:pt>
                <c:pt idx="434">
                  <c:v>3.9327313860438733</c:v>
                </c:pt>
                <c:pt idx="435">
                  <c:v>3.0173248675847741</c:v>
                </c:pt>
                <c:pt idx="436">
                  <c:v>2.9336844629951968</c:v>
                </c:pt>
                <c:pt idx="437">
                  <c:v>2.0535117200437889</c:v>
                </c:pt>
                <c:pt idx="438">
                  <c:v>1.9639078567606179</c:v>
                </c:pt>
                <c:pt idx="439">
                  <c:v>3.9636765290927189</c:v>
                </c:pt>
                <c:pt idx="440">
                  <c:v>5.0526990695529532</c:v>
                </c:pt>
                <c:pt idx="441">
                  <c:v>5.0815258866997723</c:v>
                </c:pt>
                <c:pt idx="442">
                  <c:v>5.0985026926910875</c:v>
                </c:pt>
                <c:pt idx="443">
                  <c:v>4.9608575454224333</c:v>
                </c:pt>
                <c:pt idx="444">
                  <c:v>3.9130990549617155</c:v>
                </c:pt>
                <c:pt idx="445">
                  <c:v>4.9870775921080348</c:v>
                </c:pt>
                <c:pt idx="446">
                  <c:v>5.9673554881387414</c:v>
                </c:pt>
                <c:pt idx="447">
                  <c:v>6.0743569255075682</c:v>
                </c:pt>
                <c:pt idx="448">
                  <c:v>6.9942407731807439</c:v>
                </c:pt>
                <c:pt idx="449">
                  <c:v>7.0723170536345767</c:v>
                </c:pt>
                <c:pt idx="450">
                  <c:v>6.9530721652612844</c:v>
                </c:pt>
                <c:pt idx="451">
                  <c:v>6.9744346085211664</c:v>
                </c:pt>
                <c:pt idx="452">
                  <c:v>4.9506269709940121</c:v>
                </c:pt>
                <c:pt idx="453">
                  <c:v>6.0448069091619789</c:v>
                </c:pt>
                <c:pt idx="454">
                  <c:v>1.0210835071427025</c:v>
                </c:pt>
                <c:pt idx="455">
                  <c:v>7.0220583876770268</c:v>
                </c:pt>
                <c:pt idx="456">
                  <c:v>6.905410338198716</c:v>
                </c:pt>
                <c:pt idx="457">
                  <c:v>6.9421914414926915</c:v>
                </c:pt>
                <c:pt idx="458">
                  <c:v>3.9931005997536091</c:v>
                </c:pt>
                <c:pt idx="459">
                  <c:v>4.0873925287554913</c:v>
                </c:pt>
                <c:pt idx="460">
                  <c:v>3.9513729982176398</c:v>
                </c:pt>
                <c:pt idx="461">
                  <c:v>3.0758709883054838</c:v>
                </c:pt>
                <c:pt idx="462">
                  <c:v>3.019000239602522</c:v>
                </c:pt>
                <c:pt idx="463">
                  <c:v>2.9295185543331081</c:v>
                </c:pt>
                <c:pt idx="464">
                  <c:v>1.9548694438814369</c:v>
                </c:pt>
                <c:pt idx="465">
                  <c:v>2.0404552040400095</c:v>
                </c:pt>
                <c:pt idx="466">
                  <c:v>3.9678003910514641</c:v>
                </c:pt>
                <c:pt idx="467">
                  <c:v>3.0558046159960082</c:v>
                </c:pt>
                <c:pt idx="468">
                  <c:v>4.9077998367705034</c:v>
                </c:pt>
                <c:pt idx="469">
                  <c:v>5.0679682155341688</c:v>
                </c:pt>
                <c:pt idx="470">
                  <c:v>3.0203431759376915</c:v>
                </c:pt>
                <c:pt idx="471">
                  <c:v>2.9802242678921114</c:v>
                </c:pt>
                <c:pt idx="472">
                  <c:v>3.0070256724308235</c:v>
                </c:pt>
                <c:pt idx="473">
                  <c:v>4.9278031508196216</c:v>
                </c:pt>
                <c:pt idx="474">
                  <c:v>4.9639786667216406</c:v>
                </c:pt>
                <c:pt idx="475">
                  <c:v>6.9645749000910637</c:v>
                </c:pt>
                <c:pt idx="476">
                  <c:v>6.0583341508663295</c:v>
                </c:pt>
                <c:pt idx="477">
                  <c:v>6.0643156455060776</c:v>
                </c:pt>
                <c:pt idx="478">
                  <c:v>5.9468485343220037</c:v>
                </c:pt>
                <c:pt idx="479">
                  <c:v>6.0260083947861824</c:v>
                </c:pt>
                <c:pt idx="480">
                  <c:v>5.9456895727913803</c:v>
                </c:pt>
                <c:pt idx="481">
                  <c:v>7.0603414620291991</c:v>
                </c:pt>
                <c:pt idx="482">
                  <c:v>5.0449156492121077</c:v>
                </c:pt>
                <c:pt idx="483">
                  <c:v>6.0825466488744606</c:v>
                </c:pt>
                <c:pt idx="484">
                  <c:v>6.9666193457674845</c:v>
                </c:pt>
                <c:pt idx="485">
                  <c:v>7.057792656328191</c:v>
                </c:pt>
                <c:pt idx="486">
                  <c:v>6.9091269406047386</c:v>
                </c:pt>
                <c:pt idx="487">
                  <c:v>6.9971988215680314</c:v>
                </c:pt>
                <c:pt idx="488">
                  <c:v>7.0718381507259949</c:v>
                </c:pt>
                <c:pt idx="489">
                  <c:v>1.0763597626917718</c:v>
                </c:pt>
                <c:pt idx="490">
                  <c:v>6.906743128924373</c:v>
                </c:pt>
                <c:pt idx="491">
                  <c:v>7.0931567393315857</c:v>
                </c:pt>
                <c:pt idx="492">
                  <c:v>1.0767919288359726</c:v>
                </c:pt>
                <c:pt idx="493">
                  <c:v>1.0170451091043611</c:v>
                </c:pt>
                <c:pt idx="494">
                  <c:v>1.0053122407296233</c:v>
                </c:pt>
                <c:pt idx="495">
                  <c:v>1.0978766429920097</c:v>
                </c:pt>
                <c:pt idx="496">
                  <c:v>1.0674923524931306</c:v>
                </c:pt>
                <c:pt idx="497">
                  <c:v>1.9650040562070936</c:v>
                </c:pt>
                <c:pt idx="498">
                  <c:v>0.90320490249822838</c:v>
                </c:pt>
                <c:pt idx="499">
                  <c:v>2.0087536614074426</c:v>
                </c:pt>
                <c:pt idx="500">
                  <c:v>2.0539376587922469</c:v>
                </c:pt>
                <c:pt idx="501">
                  <c:v>2.064585492527883</c:v>
                </c:pt>
                <c:pt idx="502">
                  <c:v>3.0665682463426314</c:v>
                </c:pt>
                <c:pt idx="503">
                  <c:v>2.9029009628732529</c:v>
                </c:pt>
                <c:pt idx="504">
                  <c:v>3.0720403516808727</c:v>
                </c:pt>
                <c:pt idx="505">
                  <c:v>3.0392918388797474</c:v>
                </c:pt>
                <c:pt idx="506">
                  <c:v>3.0224059340457887</c:v>
                </c:pt>
                <c:pt idx="507">
                  <c:v>3.0043913722702822</c:v>
                </c:pt>
                <c:pt idx="508">
                  <c:v>6.0335129352046488</c:v>
                </c:pt>
                <c:pt idx="509">
                  <c:v>2.9609431771488821</c:v>
                </c:pt>
                <c:pt idx="510">
                  <c:v>5.0464065201283121</c:v>
                </c:pt>
                <c:pt idx="511">
                  <c:v>4.0483452442346728</c:v>
                </c:pt>
                <c:pt idx="512">
                  <c:v>2.9951212485584469</c:v>
                </c:pt>
                <c:pt idx="513">
                  <c:v>4.0613723826326664</c:v>
                </c:pt>
                <c:pt idx="514">
                  <c:v>2.9367265600549928</c:v>
                </c:pt>
                <c:pt idx="515">
                  <c:v>4.9825130801682365</c:v>
                </c:pt>
                <c:pt idx="516">
                  <c:v>4.9096676963551955</c:v>
                </c:pt>
                <c:pt idx="517">
                  <c:v>5.9435562783369829</c:v>
                </c:pt>
                <c:pt idx="518">
                  <c:v>4.0835907461790129</c:v>
                </c:pt>
                <c:pt idx="519">
                  <c:v>5.0809095642432274</c:v>
                </c:pt>
                <c:pt idx="520">
                  <c:v>5.0448161538292107</c:v>
                </c:pt>
                <c:pt idx="521">
                  <c:v>5.9138618288349409</c:v>
                </c:pt>
                <c:pt idx="522">
                  <c:v>6.9842559574343941</c:v>
                </c:pt>
                <c:pt idx="523">
                  <c:v>7.0971409212060257</c:v>
                </c:pt>
                <c:pt idx="524">
                  <c:v>6.9178075310758773</c:v>
                </c:pt>
                <c:pt idx="525">
                  <c:v>6.9716830719639376</c:v>
                </c:pt>
                <c:pt idx="526">
                  <c:v>7.0373954807360937</c:v>
                </c:pt>
                <c:pt idx="527">
                  <c:v>7.0693844480016654</c:v>
                </c:pt>
                <c:pt idx="528">
                  <c:v>3.909948361073988</c:v>
                </c:pt>
                <c:pt idx="529">
                  <c:v>6.9123684140959707</c:v>
                </c:pt>
                <c:pt idx="530">
                  <c:v>6.9877074545180786</c:v>
                </c:pt>
                <c:pt idx="531">
                  <c:v>0.98463639613422183</c:v>
                </c:pt>
                <c:pt idx="532">
                  <c:v>1.9949194763257601</c:v>
                </c:pt>
                <c:pt idx="533">
                  <c:v>2.0193281716003013</c:v>
                </c:pt>
                <c:pt idx="534">
                  <c:v>1.901309652062388</c:v>
                </c:pt>
                <c:pt idx="535">
                  <c:v>1.9778244097259381</c:v>
                </c:pt>
                <c:pt idx="536">
                  <c:v>1.0590608957061713</c:v>
                </c:pt>
                <c:pt idx="537">
                  <c:v>0.90863585278790249</c:v>
                </c:pt>
                <c:pt idx="538">
                  <c:v>1.0669055193003452</c:v>
                </c:pt>
                <c:pt idx="539">
                  <c:v>2.0399858962562276</c:v>
                </c:pt>
                <c:pt idx="540">
                  <c:v>5.9567572583495156</c:v>
                </c:pt>
                <c:pt idx="541">
                  <c:v>0.95562047090187174</c:v>
                </c:pt>
                <c:pt idx="542">
                  <c:v>0.9035846445125072</c:v>
                </c:pt>
                <c:pt idx="543">
                  <c:v>1.0338048757636209</c:v>
                </c:pt>
                <c:pt idx="544">
                  <c:v>1.0715876456549491</c:v>
                </c:pt>
                <c:pt idx="545">
                  <c:v>1.0807495540548913</c:v>
                </c:pt>
                <c:pt idx="546">
                  <c:v>1.0512334740416949</c:v>
                </c:pt>
                <c:pt idx="547">
                  <c:v>5.9258103119892107</c:v>
                </c:pt>
                <c:pt idx="548">
                  <c:v>6.0432633026675795</c:v>
                </c:pt>
                <c:pt idx="549">
                  <c:v>5.9471655382906281</c:v>
                </c:pt>
                <c:pt idx="550">
                  <c:v>3.0879060440975943</c:v>
                </c:pt>
                <c:pt idx="551">
                  <c:v>3.0715495752243465</c:v>
                </c:pt>
                <c:pt idx="552">
                  <c:v>0.93432198288677426</c:v>
                </c:pt>
                <c:pt idx="553">
                  <c:v>1.0806274087202143</c:v>
                </c:pt>
                <c:pt idx="554">
                  <c:v>6.0639165711598597</c:v>
                </c:pt>
                <c:pt idx="555">
                  <c:v>1.9122127424382382</c:v>
                </c:pt>
                <c:pt idx="556">
                  <c:v>6.0541689439343962</c:v>
                </c:pt>
                <c:pt idx="557">
                  <c:v>1.9174858687264669</c:v>
                </c:pt>
                <c:pt idx="558">
                  <c:v>7.0865936489945121</c:v>
                </c:pt>
                <c:pt idx="559">
                  <c:v>6.965853410479462</c:v>
                </c:pt>
                <c:pt idx="560">
                  <c:v>1.9237577881547234</c:v>
                </c:pt>
                <c:pt idx="561">
                  <c:v>7.0688433231001202</c:v>
                </c:pt>
                <c:pt idx="562">
                  <c:v>0.98217768973207054</c:v>
                </c:pt>
                <c:pt idx="563">
                  <c:v>7.0077978382787238</c:v>
                </c:pt>
                <c:pt idx="564">
                  <c:v>6.0465931277722271</c:v>
                </c:pt>
                <c:pt idx="565">
                  <c:v>4.0054115954214664</c:v>
                </c:pt>
                <c:pt idx="566">
                  <c:v>3.9958300998937317</c:v>
                </c:pt>
                <c:pt idx="567">
                  <c:v>2.9049371185399768</c:v>
                </c:pt>
                <c:pt idx="568">
                  <c:v>3.9745993517761469</c:v>
                </c:pt>
                <c:pt idx="569">
                  <c:v>3.9944900029488966</c:v>
                </c:pt>
                <c:pt idx="570">
                  <c:v>7.0879088462227902</c:v>
                </c:pt>
                <c:pt idx="571">
                  <c:v>6.0496359011343994</c:v>
                </c:pt>
                <c:pt idx="572">
                  <c:v>1.9304210661740595</c:v>
                </c:pt>
                <c:pt idx="573">
                  <c:v>5.0834830535942093</c:v>
                </c:pt>
                <c:pt idx="574">
                  <c:v>4.0735534785310978</c:v>
                </c:pt>
                <c:pt idx="575">
                  <c:v>4.0415676352206145</c:v>
                </c:pt>
                <c:pt idx="576">
                  <c:v>4.0411571641543551</c:v>
                </c:pt>
                <c:pt idx="577">
                  <c:v>0.97945388075218454</c:v>
                </c:pt>
                <c:pt idx="578">
                  <c:v>4.0739519601691301</c:v>
                </c:pt>
                <c:pt idx="579">
                  <c:v>5.0689124589734131</c:v>
                </c:pt>
                <c:pt idx="580">
                  <c:v>5.0910979106289478</c:v>
                </c:pt>
                <c:pt idx="581">
                  <c:v>0.90631063077665741</c:v>
                </c:pt>
                <c:pt idx="582">
                  <c:v>3.0035860440065214</c:v>
                </c:pt>
                <c:pt idx="583">
                  <c:v>2.0370430362995671</c:v>
                </c:pt>
                <c:pt idx="584">
                  <c:v>0.9999024093883736</c:v>
                </c:pt>
                <c:pt idx="585">
                  <c:v>5.9024643300469748</c:v>
                </c:pt>
                <c:pt idx="586">
                  <c:v>3.0781686963955508</c:v>
                </c:pt>
                <c:pt idx="587">
                  <c:v>5.0421293401658325</c:v>
                </c:pt>
                <c:pt idx="588">
                  <c:v>6.9321247048728614</c:v>
                </c:pt>
                <c:pt idx="589">
                  <c:v>3.0588625821357711</c:v>
                </c:pt>
                <c:pt idx="590">
                  <c:v>2.0547950400971229</c:v>
                </c:pt>
                <c:pt idx="591">
                  <c:v>3.0958941318294833</c:v>
                </c:pt>
                <c:pt idx="592">
                  <c:v>6.0424218847814375</c:v>
                </c:pt>
                <c:pt idx="593">
                  <c:v>7.076064953940258</c:v>
                </c:pt>
                <c:pt idx="594">
                  <c:v>5.0316417713531472</c:v>
                </c:pt>
                <c:pt idx="595">
                  <c:v>2.9341156724606363</c:v>
                </c:pt>
                <c:pt idx="596">
                  <c:v>6.9925989293642719</c:v>
                </c:pt>
                <c:pt idx="597">
                  <c:v>0.98955772051895885</c:v>
                </c:pt>
                <c:pt idx="598">
                  <c:v>6.0880773006574689</c:v>
                </c:pt>
                <c:pt idx="599">
                  <c:v>5.9899895397717602</c:v>
                </c:pt>
                <c:pt idx="600">
                  <c:v>6.9240933666101379</c:v>
                </c:pt>
                <c:pt idx="601">
                  <c:v>3.0469089663348798</c:v>
                </c:pt>
                <c:pt idx="602">
                  <c:v>2.0033307294144791</c:v>
                </c:pt>
                <c:pt idx="603">
                  <c:v>6.9297687900239699</c:v>
                </c:pt>
                <c:pt idx="604">
                  <c:v>4.9333380938410922</c:v>
                </c:pt>
                <c:pt idx="605">
                  <c:v>2.0901748035104815</c:v>
                </c:pt>
                <c:pt idx="606">
                  <c:v>4.0651050003660547</c:v>
                </c:pt>
                <c:pt idx="607">
                  <c:v>7.0971223648829023</c:v>
                </c:pt>
                <c:pt idx="608">
                  <c:v>4.0746100245387478</c:v>
                </c:pt>
                <c:pt idx="609">
                  <c:v>3.9401211612222649</c:v>
                </c:pt>
                <c:pt idx="610">
                  <c:v>5.0794058010617693</c:v>
                </c:pt>
                <c:pt idx="611">
                  <c:v>1.0260943408748548</c:v>
                </c:pt>
                <c:pt idx="612">
                  <c:v>5.9456673963637225</c:v>
                </c:pt>
                <c:pt idx="613">
                  <c:v>0.9219976336564305</c:v>
                </c:pt>
                <c:pt idx="614">
                  <c:v>6.9239946493116689</c:v>
                </c:pt>
                <c:pt idx="615">
                  <c:v>7.0007318145920339</c:v>
                </c:pt>
                <c:pt idx="616">
                  <c:v>2.0717402742288944</c:v>
                </c:pt>
                <c:pt idx="617">
                  <c:v>1.9373277225486882</c:v>
                </c:pt>
                <c:pt idx="618">
                  <c:v>2.9137620534419053</c:v>
                </c:pt>
                <c:pt idx="619">
                  <c:v>6.0516458904321535</c:v>
                </c:pt>
                <c:pt idx="620">
                  <c:v>2.0433478594279726</c:v>
                </c:pt>
                <c:pt idx="621">
                  <c:v>5.0812886070965604</c:v>
                </c:pt>
                <c:pt idx="622">
                  <c:v>5.9063190756456798</c:v>
                </c:pt>
                <c:pt idx="623">
                  <c:v>2.9857975925780691</c:v>
                </c:pt>
                <c:pt idx="624">
                  <c:v>5.9240635298535329</c:v>
                </c:pt>
                <c:pt idx="625">
                  <c:v>4.9381016614202151</c:v>
                </c:pt>
                <c:pt idx="626">
                  <c:v>0.95053483812835415</c:v>
                </c:pt>
                <c:pt idx="627">
                  <c:v>0.95366589216248754</c:v>
                </c:pt>
                <c:pt idx="628">
                  <c:v>1.0379916071029667</c:v>
                </c:pt>
                <c:pt idx="629">
                  <c:v>4.9040726110136745</c:v>
                </c:pt>
                <c:pt idx="630">
                  <c:v>0.95667960884440084</c:v>
                </c:pt>
                <c:pt idx="631">
                  <c:v>6.0777433208877509</c:v>
                </c:pt>
                <c:pt idx="632">
                  <c:v>4.0154312258992615</c:v>
                </c:pt>
                <c:pt idx="633">
                  <c:v>7.0196108600500366</c:v>
                </c:pt>
                <c:pt idx="634">
                  <c:v>3.0091512145077539</c:v>
                </c:pt>
                <c:pt idx="635">
                  <c:v>1.0888571867479218</c:v>
                </c:pt>
                <c:pt idx="636">
                  <c:v>5.9899906321899605</c:v>
                </c:pt>
                <c:pt idx="637">
                  <c:v>7.0959098597776622</c:v>
                </c:pt>
                <c:pt idx="638">
                  <c:v>6.9113287317185801</c:v>
                </c:pt>
                <c:pt idx="639">
                  <c:v>2.9587629723650481</c:v>
                </c:pt>
                <c:pt idx="640">
                  <c:v>3.0115213608357112</c:v>
                </c:pt>
                <c:pt idx="641">
                  <c:v>5.0872609691021973</c:v>
                </c:pt>
                <c:pt idx="642">
                  <c:v>5.0054505634203172</c:v>
                </c:pt>
                <c:pt idx="643">
                  <c:v>1.0046586031246341</c:v>
                </c:pt>
                <c:pt idx="644">
                  <c:v>2.0254605840706197</c:v>
                </c:pt>
                <c:pt idx="645">
                  <c:v>2.9740678225672128</c:v>
                </c:pt>
                <c:pt idx="646">
                  <c:v>4.0040181374157502</c:v>
                </c:pt>
                <c:pt idx="647">
                  <c:v>2.048176420216139</c:v>
                </c:pt>
                <c:pt idx="648">
                  <c:v>0.95738269323506986</c:v>
                </c:pt>
                <c:pt idx="649">
                  <c:v>1.987224283804863</c:v>
                </c:pt>
                <c:pt idx="650">
                  <c:v>6.0182119913819854</c:v>
                </c:pt>
                <c:pt idx="651">
                  <c:v>5.0047925958921029</c:v>
                </c:pt>
                <c:pt idx="652">
                  <c:v>0.90239010316957968</c:v>
                </c:pt>
                <c:pt idx="653">
                  <c:v>4.0814970265141168</c:v>
                </c:pt>
                <c:pt idx="654">
                  <c:v>2.0736238742687347</c:v>
                </c:pt>
                <c:pt idx="655">
                  <c:v>6.9767766988098803</c:v>
                </c:pt>
                <c:pt idx="656">
                  <c:v>6.0598446326261763</c:v>
                </c:pt>
                <c:pt idx="657">
                  <c:v>2.9645497269866978</c:v>
                </c:pt>
                <c:pt idx="658">
                  <c:v>0.97079403289735644</c:v>
                </c:pt>
                <c:pt idx="659">
                  <c:v>6.9426641337620749</c:v>
                </c:pt>
                <c:pt idx="660">
                  <c:v>2.00309394597465</c:v>
                </c:pt>
                <c:pt idx="661">
                  <c:v>6.0846596508456745</c:v>
                </c:pt>
                <c:pt idx="662">
                  <c:v>2.0056760900131247</c:v>
                </c:pt>
                <c:pt idx="663">
                  <c:v>7.0257658328315467</c:v>
                </c:pt>
                <c:pt idx="664">
                  <c:v>1.0457705645075051</c:v>
                </c:pt>
                <c:pt idx="665">
                  <c:v>6.9490606387799847</c:v>
                </c:pt>
                <c:pt idx="666">
                  <c:v>3.0060202500124129</c:v>
                </c:pt>
                <c:pt idx="667">
                  <c:v>3.9311227385258607</c:v>
                </c:pt>
                <c:pt idx="668">
                  <c:v>1.0727534405037391</c:v>
                </c:pt>
                <c:pt idx="669">
                  <c:v>3.963282664409038</c:v>
                </c:pt>
                <c:pt idx="670">
                  <c:v>0.96363511003925562</c:v>
                </c:pt>
                <c:pt idx="671">
                  <c:v>4.0451218992432745</c:v>
                </c:pt>
                <c:pt idx="672">
                  <c:v>6.9479236465837397</c:v>
                </c:pt>
                <c:pt idx="673">
                  <c:v>2.0629274964448312</c:v>
                </c:pt>
                <c:pt idx="674">
                  <c:v>3.0893832547073257</c:v>
                </c:pt>
                <c:pt idx="675">
                  <c:v>4.980289406617989</c:v>
                </c:pt>
                <c:pt idx="676">
                  <c:v>1.0227441945026348</c:v>
                </c:pt>
                <c:pt idx="677">
                  <c:v>6.0329761727947542</c:v>
                </c:pt>
                <c:pt idx="678">
                  <c:v>5.9999605885766663</c:v>
                </c:pt>
                <c:pt idx="679">
                  <c:v>7.0528552789980079</c:v>
                </c:pt>
                <c:pt idx="680">
                  <c:v>1.931615714144113</c:v>
                </c:pt>
                <c:pt idx="681">
                  <c:v>2.9383770620625866</c:v>
                </c:pt>
                <c:pt idx="682">
                  <c:v>2.9274648514362878</c:v>
                </c:pt>
                <c:pt idx="683">
                  <c:v>0.986951512466968</c:v>
                </c:pt>
                <c:pt idx="684">
                  <c:v>4.9095041107532031</c:v>
                </c:pt>
                <c:pt idx="685">
                  <c:v>4.0775065275166726</c:v>
                </c:pt>
                <c:pt idx="686">
                  <c:v>6.9197971198720039</c:v>
                </c:pt>
                <c:pt idx="687">
                  <c:v>4.92106349515071</c:v>
                </c:pt>
                <c:pt idx="688">
                  <c:v>3.0405859640310773</c:v>
                </c:pt>
                <c:pt idx="689">
                  <c:v>6.9821633327882422</c:v>
                </c:pt>
                <c:pt idx="690">
                  <c:v>4.9442289983927878</c:v>
                </c:pt>
                <c:pt idx="691">
                  <c:v>5.9023586690271204</c:v>
                </c:pt>
                <c:pt idx="692">
                  <c:v>6.9437263831612803</c:v>
                </c:pt>
                <c:pt idx="693">
                  <c:v>5.0176189561646156</c:v>
                </c:pt>
                <c:pt idx="694">
                  <c:v>2.9576182353554135</c:v>
                </c:pt>
                <c:pt idx="695">
                  <c:v>3.9485777949497307</c:v>
                </c:pt>
                <c:pt idx="696">
                  <c:v>6.0803332061599882</c:v>
                </c:pt>
                <c:pt idx="697">
                  <c:v>2.9566561567215359</c:v>
                </c:pt>
                <c:pt idx="698">
                  <c:v>1.0556600132457863</c:v>
                </c:pt>
                <c:pt idx="699">
                  <c:v>7.0158854455881237</c:v>
                </c:pt>
                <c:pt idx="700">
                  <c:v>0.97280034998073994</c:v>
                </c:pt>
                <c:pt idx="701">
                  <c:v>1.04130682910695</c:v>
                </c:pt>
                <c:pt idx="702">
                  <c:v>2.9123783743911971</c:v>
                </c:pt>
                <c:pt idx="703">
                  <c:v>2.9384066179158808</c:v>
                </c:pt>
                <c:pt idx="704">
                  <c:v>1.9109964745810935</c:v>
                </c:pt>
                <c:pt idx="705">
                  <c:v>6.9001024623357674</c:v>
                </c:pt>
                <c:pt idx="706">
                  <c:v>3.9699088335699844</c:v>
                </c:pt>
                <c:pt idx="707">
                  <c:v>2.9932281993357051</c:v>
                </c:pt>
                <c:pt idx="708">
                  <c:v>4.9133382771707543</c:v>
                </c:pt>
                <c:pt idx="709">
                  <c:v>4.9952038243940526</c:v>
                </c:pt>
                <c:pt idx="710">
                  <c:v>5.9568639605595992</c:v>
                </c:pt>
                <c:pt idx="711">
                  <c:v>2.0253515884262452</c:v>
                </c:pt>
                <c:pt idx="712">
                  <c:v>6.9527633692008299</c:v>
                </c:pt>
                <c:pt idx="713">
                  <c:v>3.9907530876751571</c:v>
                </c:pt>
                <c:pt idx="714">
                  <c:v>4.060647847521472</c:v>
                </c:pt>
                <c:pt idx="715">
                  <c:v>6.0222815503311518</c:v>
                </c:pt>
                <c:pt idx="716">
                  <c:v>0.94000669896931488</c:v>
                </c:pt>
                <c:pt idx="717">
                  <c:v>3.9327967737383118</c:v>
                </c:pt>
                <c:pt idx="718">
                  <c:v>5.9362229739933934</c:v>
                </c:pt>
                <c:pt idx="719">
                  <c:v>6.0296325421148476</c:v>
                </c:pt>
                <c:pt idx="720">
                  <c:v>5.9641266268999091</c:v>
                </c:pt>
                <c:pt idx="721">
                  <c:v>6.0258649454504924</c:v>
                </c:pt>
                <c:pt idx="722">
                  <c:v>4.0214005311900465</c:v>
                </c:pt>
                <c:pt idx="723">
                  <c:v>3.9573169764080522</c:v>
                </c:pt>
                <c:pt idx="724">
                  <c:v>7.0906500328369733</c:v>
                </c:pt>
                <c:pt idx="725">
                  <c:v>6.0787245808033799</c:v>
                </c:pt>
                <c:pt idx="726">
                  <c:v>4.0570556536490407</c:v>
                </c:pt>
                <c:pt idx="727">
                  <c:v>3.0222610476221927</c:v>
                </c:pt>
                <c:pt idx="728">
                  <c:v>1.0458031023853853</c:v>
                </c:pt>
                <c:pt idx="729">
                  <c:v>3.0652176143598506</c:v>
                </c:pt>
                <c:pt idx="730">
                  <c:v>6.0853098117800455</c:v>
                </c:pt>
                <c:pt idx="731">
                  <c:v>7.0946935832340934</c:v>
                </c:pt>
                <c:pt idx="732">
                  <c:v>2.9560697005229608</c:v>
                </c:pt>
                <c:pt idx="733">
                  <c:v>1.096824575916727</c:v>
                </c:pt>
                <c:pt idx="734">
                  <c:v>0.91299891869657956</c:v>
                </c:pt>
                <c:pt idx="735">
                  <c:v>6.0846807868434913</c:v>
                </c:pt>
                <c:pt idx="736">
                  <c:v>6.03209422916661</c:v>
                </c:pt>
                <c:pt idx="737">
                  <c:v>0.9155648125103667</c:v>
                </c:pt>
                <c:pt idx="738">
                  <c:v>1.0260496751411232</c:v>
                </c:pt>
                <c:pt idx="739">
                  <c:v>4.9407129593777057</c:v>
                </c:pt>
                <c:pt idx="740">
                  <c:v>7.085859945789406</c:v>
                </c:pt>
                <c:pt idx="741">
                  <c:v>7.0079845112175194</c:v>
                </c:pt>
                <c:pt idx="742">
                  <c:v>6.9096649197832019</c:v>
                </c:pt>
                <c:pt idx="743">
                  <c:v>6.9806784536930753</c:v>
                </c:pt>
                <c:pt idx="744">
                  <c:v>6.9319120961194036</c:v>
                </c:pt>
                <c:pt idx="745">
                  <c:v>6.0359786472963206</c:v>
                </c:pt>
                <c:pt idx="746">
                  <c:v>3.9883381308420423</c:v>
                </c:pt>
                <c:pt idx="747">
                  <c:v>4.0673743114817391</c:v>
                </c:pt>
                <c:pt idx="748">
                  <c:v>4.0989506466433792</c:v>
                </c:pt>
                <c:pt idx="749">
                  <c:v>3.9246025889893681</c:v>
                </c:pt>
                <c:pt idx="750">
                  <c:v>3.9228707508850342</c:v>
                </c:pt>
                <c:pt idx="751">
                  <c:v>3.9047382168237923</c:v>
                </c:pt>
                <c:pt idx="752">
                  <c:v>4.0749057573301366</c:v>
                </c:pt>
                <c:pt idx="753">
                  <c:v>4.0291834666550361</c:v>
                </c:pt>
                <c:pt idx="754">
                  <c:v>5.0042505120576255</c:v>
                </c:pt>
                <c:pt idx="755">
                  <c:v>5.0048110451933674</c:v>
                </c:pt>
                <c:pt idx="756">
                  <c:v>3.9294955927927178</c:v>
                </c:pt>
                <c:pt idx="757">
                  <c:v>3.9963170457525696</c:v>
                </c:pt>
                <c:pt idx="758">
                  <c:v>3.974007438094358</c:v>
                </c:pt>
                <c:pt idx="759">
                  <c:v>2.9064796162272271</c:v>
                </c:pt>
                <c:pt idx="760">
                  <c:v>2.9425736239757994</c:v>
                </c:pt>
                <c:pt idx="761">
                  <c:v>3.0747755145727229</c:v>
                </c:pt>
                <c:pt idx="762">
                  <c:v>3.0937732050012929</c:v>
                </c:pt>
                <c:pt idx="763">
                  <c:v>1.9420488029500094</c:v>
                </c:pt>
                <c:pt idx="764">
                  <c:v>2.042701498882479</c:v>
                </c:pt>
                <c:pt idx="765">
                  <c:v>6.9033603491942177</c:v>
                </c:pt>
                <c:pt idx="766">
                  <c:v>7.0195557734478093</c:v>
                </c:pt>
                <c:pt idx="767">
                  <c:v>6.9010998234665344</c:v>
                </c:pt>
                <c:pt idx="768">
                  <c:v>6.9963549666432936</c:v>
                </c:pt>
                <c:pt idx="769">
                  <c:v>6.0950924582671746</c:v>
                </c:pt>
                <c:pt idx="770">
                  <c:v>4.911155440284511</c:v>
                </c:pt>
                <c:pt idx="771">
                  <c:v>5.0462290410108999</c:v>
                </c:pt>
                <c:pt idx="772">
                  <c:v>3.9405298247754295</c:v>
                </c:pt>
                <c:pt idx="773">
                  <c:v>4.9517382372641476</c:v>
                </c:pt>
                <c:pt idx="774">
                  <c:v>2.9173520238565733</c:v>
                </c:pt>
                <c:pt idx="775">
                  <c:v>2.9517723957468025</c:v>
                </c:pt>
                <c:pt idx="776">
                  <c:v>2.0439945631004757</c:v>
                </c:pt>
                <c:pt idx="777">
                  <c:v>0.9045790712896612</c:v>
                </c:pt>
                <c:pt idx="778">
                  <c:v>3.9700700037337149</c:v>
                </c:pt>
                <c:pt idx="779">
                  <c:v>3.9589312757678843</c:v>
                </c:pt>
                <c:pt idx="780">
                  <c:v>1.9696382193255317</c:v>
                </c:pt>
                <c:pt idx="781">
                  <c:v>1.050784390655344</c:v>
                </c:pt>
                <c:pt idx="782">
                  <c:v>0.96766245949853225</c:v>
                </c:pt>
                <c:pt idx="783">
                  <c:v>1.0874749458290855</c:v>
                </c:pt>
                <c:pt idx="784">
                  <c:v>0.93240745948237136</c:v>
                </c:pt>
                <c:pt idx="785">
                  <c:v>5.9319798355340634</c:v>
                </c:pt>
                <c:pt idx="786">
                  <c:v>5.9666766327625806</c:v>
                </c:pt>
                <c:pt idx="787">
                  <c:v>1.0394763516575476</c:v>
                </c:pt>
                <c:pt idx="788">
                  <c:v>0.92608089482216294</c:v>
                </c:pt>
                <c:pt idx="789">
                  <c:v>4.9672402070195174</c:v>
                </c:pt>
                <c:pt idx="790">
                  <c:v>0.93947814543210073</c:v>
                </c:pt>
                <c:pt idx="791">
                  <c:v>1.0345113709267362</c:v>
                </c:pt>
                <c:pt idx="792">
                  <c:v>2.0565278633500781</c:v>
                </c:pt>
                <c:pt idx="793">
                  <c:v>1.9311572141486959</c:v>
                </c:pt>
                <c:pt idx="794">
                  <c:v>2.084935306369061</c:v>
                </c:pt>
                <c:pt idx="795">
                  <c:v>2.9315015173186518</c:v>
                </c:pt>
                <c:pt idx="796">
                  <c:v>2.9507936352676518</c:v>
                </c:pt>
                <c:pt idx="797">
                  <c:v>2.9081563384311613</c:v>
                </c:pt>
                <c:pt idx="798">
                  <c:v>1.9019384474233911</c:v>
                </c:pt>
                <c:pt idx="799">
                  <c:v>5.9753047360517915</c:v>
                </c:pt>
                <c:pt idx="800">
                  <c:v>5.9425619531862788</c:v>
                </c:pt>
                <c:pt idx="801">
                  <c:v>6.0674189804219241</c:v>
                </c:pt>
                <c:pt idx="802">
                  <c:v>6.0427013718057427</c:v>
                </c:pt>
                <c:pt idx="803">
                  <c:v>2.0189040472288031</c:v>
                </c:pt>
                <c:pt idx="804">
                  <c:v>7.0354014007170269</c:v>
                </c:pt>
                <c:pt idx="805">
                  <c:v>6.9635307936552842</c:v>
                </c:pt>
                <c:pt idx="806">
                  <c:v>7.0357722444583004</c:v>
                </c:pt>
                <c:pt idx="807">
                  <c:v>0.90491706463674737</c:v>
                </c:pt>
                <c:pt idx="808">
                  <c:v>1.0196033877245967</c:v>
                </c:pt>
                <c:pt idx="809">
                  <c:v>6.9303544477207737</c:v>
                </c:pt>
                <c:pt idx="810">
                  <c:v>7.0732159661278242</c:v>
                </c:pt>
                <c:pt idx="811">
                  <c:v>6.0661625167440096</c:v>
                </c:pt>
                <c:pt idx="812">
                  <c:v>4.0354628371726156</c:v>
                </c:pt>
                <c:pt idx="813">
                  <c:v>4.0022052187391379</c:v>
                </c:pt>
                <c:pt idx="814">
                  <c:v>5.0017650273053267</c:v>
                </c:pt>
                <c:pt idx="815">
                  <c:v>5.0539619785534686</c:v>
                </c:pt>
                <c:pt idx="816">
                  <c:v>5.0833102586224292</c:v>
                </c:pt>
                <c:pt idx="817">
                  <c:v>5.0924646433451963</c:v>
                </c:pt>
                <c:pt idx="818">
                  <c:v>3.0495447524253874</c:v>
                </c:pt>
                <c:pt idx="819">
                  <c:v>3.924308240519879</c:v>
                </c:pt>
                <c:pt idx="820">
                  <c:v>5.0919179636009622</c:v>
                </c:pt>
                <c:pt idx="821">
                  <c:v>4.962743062620329</c:v>
                </c:pt>
                <c:pt idx="822">
                  <c:v>5.0575247913073493</c:v>
                </c:pt>
                <c:pt idx="823">
                  <c:v>6.978681931603699</c:v>
                </c:pt>
                <c:pt idx="824">
                  <c:v>6.9100160545807103</c:v>
                </c:pt>
                <c:pt idx="825">
                  <c:v>6.9508212383275225</c:v>
                </c:pt>
                <c:pt idx="826">
                  <c:v>4.0947903345970458</c:v>
                </c:pt>
                <c:pt idx="827">
                  <c:v>6.0230926406796401</c:v>
                </c:pt>
                <c:pt idx="828">
                  <c:v>6.9306088487705226</c:v>
                </c:pt>
                <c:pt idx="829">
                  <c:v>7.0766438869619526</c:v>
                </c:pt>
                <c:pt idx="830">
                  <c:v>7.0735321534558739</c:v>
                </c:pt>
                <c:pt idx="831">
                  <c:v>7.0733151516563879</c:v>
                </c:pt>
                <c:pt idx="832">
                  <c:v>1.027786672159581</c:v>
                </c:pt>
                <c:pt idx="833">
                  <c:v>6.9227890697571031</c:v>
                </c:pt>
                <c:pt idx="834">
                  <c:v>2.0913078561535472</c:v>
                </c:pt>
                <c:pt idx="835">
                  <c:v>2.9654295341588397</c:v>
                </c:pt>
                <c:pt idx="836">
                  <c:v>2.970656891387685</c:v>
                </c:pt>
                <c:pt idx="837">
                  <c:v>1.969128372538997</c:v>
                </c:pt>
                <c:pt idx="838">
                  <c:v>1.9750085736910981</c:v>
                </c:pt>
                <c:pt idx="839">
                  <c:v>1.9118633652927013</c:v>
                </c:pt>
                <c:pt idx="840">
                  <c:v>1.9787555449526071</c:v>
                </c:pt>
                <c:pt idx="841">
                  <c:v>3.076678584305768</c:v>
                </c:pt>
                <c:pt idx="842">
                  <c:v>3.0868554788347873</c:v>
                </c:pt>
                <c:pt idx="843">
                  <c:v>3.9677807138927794</c:v>
                </c:pt>
                <c:pt idx="844">
                  <c:v>3.913588446152287</c:v>
                </c:pt>
                <c:pt idx="845">
                  <c:v>4.0656909318363423</c:v>
                </c:pt>
                <c:pt idx="846">
                  <c:v>2.9385905485131358</c:v>
                </c:pt>
                <c:pt idx="847">
                  <c:v>3.0546242159018404</c:v>
                </c:pt>
                <c:pt idx="848">
                  <c:v>3.0985842769492273</c:v>
                </c:pt>
                <c:pt idx="849">
                  <c:v>5.9110610477530354</c:v>
                </c:pt>
                <c:pt idx="850">
                  <c:v>5.9216009676730481</c:v>
                </c:pt>
                <c:pt idx="851">
                  <c:v>3.9645448425642642</c:v>
                </c:pt>
                <c:pt idx="852">
                  <c:v>6.0800092649442838</c:v>
                </c:pt>
                <c:pt idx="853">
                  <c:v>5.9329146522904681</c:v>
                </c:pt>
                <c:pt idx="854">
                  <c:v>5.9605194599463198</c:v>
                </c:pt>
                <c:pt idx="855">
                  <c:v>7.0269446176434611</c:v>
                </c:pt>
                <c:pt idx="856">
                  <c:v>7.0338448531310114</c:v>
                </c:pt>
                <c:pt idx="857">
                  <c:v>4.9795169334685827</c:v>
                </c:pt>
                <c:pt idx="858">
                  <c:v>6.975499953835266</c:v>
                </c:pt>
                <c:pt idx="859">
                  <c:v>6.0983746703848336</c:v>
                </c:pt>
                <c:pt idx="860">
                  <c:v>5.9340674661751454</c:v>
                </c:pt>
                <c:pt idx="861">
                  <c:v>6.9842512281019893</c:v>
                </c:pt>
                <c:pt idx="862">
                  <c:v>0.9250107745336863</c:v>
                </c:pt>
                <c:pt idx="863">
                  <c:v>7.022090971589213</c:v>
                </c:pt>
                <c:pt idx="864">
                  <c:v>6.9578490798298311</c:v>
                </c:pt>
                <c:pt idx="865">
                  <c:v>7.0818606406849431</c:v>
                </c:pt>
                <c:pt idx="866">
                  <c:v>7.0107507706856556</c:v>
                </c:pt>
                <c:pt idx="867">
                  <c:v>0.90715355510638684</c:v>
                </c:pt>
                <c:pt idx="868">
                  <c:v>1.0757286316511128</c:v>
                </c:pt>
                <c:pt idx="869">
                  <c:v>1.0674084232421368</c:v>
                </c:pt>
                <c:pt idx="870">
                  <c:v>2.0384482227743561</c:v>
                </c:pt>
                <c:pt idx="871">
                  <c:v>1.9199755033155452</c:v>
                </c:pt>
                <c:pt idx="872">
                  <c:v>2.0782005749067949</c:v>
                </c:pt>
                <c:pt idx="873">
                  <c:v>2.0051717129413005</c:v>
                </c:pt>
                <c:pt idx="874">
                  <c:v>2.0143452635924408</c:v>
                </c:pt>
                <c:pt idx="875">
                  <c:v>2.0492780957510828</c:v>
                </c:pt>
                <c:pt idx="876">
                  <c:v>2.9339482132666226</c:v>
                </c:pt>
                <c:pt idx="877">
                  <c:v>3.0367460757340496</c:v>
                </c:pt>
                <c:pt idx="878">
                  <c:v>5.0335609589053751</c:v>
                </c:pt>
                <c:pt idx="879">
                  <c:v>3.0398640868163964</c:v>
                </c:pt>
                <c:pt idx="880">
                  <c:v>2.9580096821481856</c:v>
                </c:pt>
                <c:pt idx="881">
                  <c:v>3.0595653620295007</c:v>
                </c:pt>
                <c:pt idx="882">
                  <c:v>6.9336378827958969</c:v>
                </c:pt>
                <c:pt idx="883">
                  <c:v>0.97210366908915657</c:v>
                </c:pt>
                <c:pt idx="884">
                  <c:v>4.9709061687877591</c:v>
                </c:pt>
                <c:pt idx="885">
                  <c:v>4.9147018471399946</c:v>
                </c:pt>
                <c:pt idx="886">
                  <c:v>5.0843751541728182</c:v>
                </c:pt>
                <c:pt idx="887">
                  <c:v>4.9817132253927809</c:v>
                </c:pt>
                <c:pt idx="888">
                  <c:v>5.0719291462865979</c:v>
                </c:pt>
                <c:pt idx="889">
                  <c:v>3.9412246271568461</c:v>
                </c:pt>
                <c:pt idx="890">
                  <c:v>6.0770313405109508</c:v>
                </c:pt>
                <c:pt idx="891">
                  <c:v>5.9427627361272153</c:v>
                </c:pt>
                <c:pt idx="892">
                  <c:v>5.9893716911264852</c:v>
                </c:pt>
                <c:pt idx="893">
                  <c:v>5.0913945299166805</c:v>
                </c:pt>
                <c:pt idx="894">
                  <c:v>4.9635095805129597</c:v>
                </c:pt>
                <c:pt idx="895">
                  <c:v>5.0842984946235497</c:v>
                </c:pt>
                <c:pt idx="896">
                  <c:v>5.009748762371216</c:v>
                </c:pt>
                <c:pt idx="897">
                  <c:v>5.0843815763385001</c:v>
                </c:pt>
                <c:pt idx="898">
                  <c:v>5.9081579168596114</c:v>
                </c:pt>
                <c:pt idx="899">
                  <c:v>5.9692645594220375</c:v>
                </c:pt>
                <c:pt idx="900">
                  <c:v>7.0952728959899201</c:v>
                </c:pt>
                <c:pt idx="901">
                  <c:v>6.9143408992769801</c:v>
                </c:pt>
                <c:pt idx="902">
                  <c:v>7.0542362706850517</c:v>
                </c:pt>
                <c:pt idx="903">
                  <c:v>6.949353333699106</c:v>
                </c:pt>
                <c:pt idx="904">
                  <c:v>1.0734943427954866</c:v>
                </c:pt>
                <c:pt idx="905">
                  <c:v>1.0935421963843848</c:v>
                </c:pt>
                <c:pt idx="906">
                  <c:v>0.98143765872289579</c:v>
                </c:pt>
                <c:pt idx="907">
                  <c:v>4.0244390163719919</c:v>
                </c:pt>
                <c:pt idx="908">
                  <c:v>4.0584662786357066</c:v>
                </c:pt>
                <c:pt idx="909">
                  <c:v>1.9571725534520459</c:v>
                </c:pt>
                <c:pt idx="910">
                  <c:v>1.0535114289863159</c:v>
                </c:pt>
                <c:pt idx="911">
                  <c:v>1.9608457987676284</c:v>
                </c:pt>
                <c:pt idx="912">
                  <c:v>2.0521147857854873</c:v>
                </c:pt>
                <c:pt idx="913">
                  <c:v>2.0567225685851813</c:v>
                </c:pt>
                <c:pt idx="914">
                  <c:v>4.0533656059868068</c:v>
                </c:pt>
                <c:pt idx="915">
                  <c:v>2.0170606792112347</c:v>
                </c:pt>
                <c:pt idx="916">
                  <c:v>3.9396576174982365</c:v>
                </c:pt>
                <c:pt idx="917">
                  <c:v>5.0214004243185872</c:v>
                </c:pt>
                <c:pt idx="918">
                  <c:v>5.0015506276300208</c:v>
                </c:pt>
                <c:pt idx="919">
                  <c:v>2.9332298792228126</c:v>
                </c:pt>
                <c:pt idx="920">
                  <c:v>4.0563227298281532</c:v>
                </c:pt>
                <c:pt idx="921">
                  <c:v>3.9128310660438106</c:v>
                </c:pt>
                <c:pt idx="922">
                  <c:v>4.0399467422643722</c:v>
                </c:pt>
                <c:pt idx="923">
                  <c:v>3.9197410314176104</c:v>
                </c:pt>
                <c:pt idx="924">
                  <c:v>5.9202133257148946</c:v>
                </c:pt>
                <c:pt idx="925">
                  <c:v>5.9945831472671527</c:v>
                </c:pt>
                <c:pt idx="926">
                  <c:v>5.9547367839950684</c:v>
                </c:pt>
                <c:pt idx="927">
                  <c:v>5.9550018041544224</c:v>
                </c:pt>
                <c:pt idx="928">
                  <c:v>5.9535507749389627</c:v>
                </c:pt>
                <c:pt idx="929">
                  <c:v>3.9890933984814878</c:v>
                </c:pt>
                <c:pt idx="930">
                  <c:v>4.088236323568454</c:v>
                </c:pt>
                <c:pt idx="931">
                  <c:v>3.9008349572516932</c:v>
                </c:pt>
                <c:pt idx="932">
                  <c:v>3.9806131728998921</c:v>
                </c:pt>
                <c:pt idx="933">
                  <c:v>6.0545310195815407</c:v>
                </c:pt>
                <c:pt idx="934">
                  <c:v>4.903700457257778</c:v>
                </c:pt>
                <c:pt idx="935">
                  <c:v>5.9444043658781487</c:v>
                </c:pt>
                <c:pt idx="936">
                  <c:v>6.9030669837126002</c:v>
                </c:pt>
                <c:pt idx="937">
                  <c:v>7.0080128885046831</c:v>
                </c:pt>
                <c:pt idx="938">
                  <c:v>6.9853950738217838</c:v>
                </c:pt>
                <c:pt idx="939">
                  <c:v>6.9213134501365845</c:v>
                </c:pt>
                <c:pt idx="940">
                  <c:v>6.9394467565723277</c:v>
                </c:pt>
                <c:pt idx="941">
                  <c:v>0.94325217822380447</c:v>
                </c:pt>
                <c:pt idx="942">
                  <c:v>6.951743833440478</c:v>
                </c:pt>
                <c:pt idx="943">
                  <c:v>4.0686641744277141</c:v>
                </c:pt>
                <c:pt idx="944">
                  <c:v>0.97085762803098496</c:v>
                </c:pt>
                <c:pt idx="945">
                  <c:v>7.066849818540236</c:v>
                </c:pt>
                <c:pt idx="946">
                  <c:v>1.028093428251081</c:v>
                </c:pt>
                <c:pt idx="947">
                  <c:v>1.9153455870419394</c:v>
                </c:pt>
                <c:pt idx="948">
                  <c:v>0.9831917388812409</c:v>
                </c:pt>
                <c:pt idx="949">
                  <c:v>0.9738184693734292</c:v>
                </c:pt>
                <c:pt idx="950">
                  <c:v>7.065782660224456</c:v>
                </c:pt>
                <c:pt idx="951">
                  <c:v>6.9544504606218984</c:v>
                </c:pt>
                <c:pt idx="952">
                  <c:v>6.9321029683028383</c:v>
                </c:pt>
                <c:pt idx="953">
                  <c:v>4.0416486292639506</c:v>
                </c:pt>
                <c:pt idx="954">
                  <c:v>2.0868043110163081</c:v>
                </c:pt>
                <c:pt idx="955">
                  <c:v>5.0550634104745313</c:v>
                </c:pt>
                <c:pt idx="956">
                  <c:v>1.9927910393649584</c:v>
                </c:pt>
                <c:pt idx="957">
                  <c:v>2.0752998953740929</c:v>
                </c:pt>
                <c:pt idx="958">
                  <c:v>2.9306229906651109</c:v>
                </c:pt>
                <c:pt idx="959">
                  <c:v>1.9360916265189139</c:v>
                </c:pt>
                <c:pt idx="960">
                  <c:v>0.9537762416157326</c:v>
                </c:pt>
                <c:pt idx="961">
                  <c:v>5.9510904381321108</c:v>
                </c:pt>
                <c:pt idx="962">
                  <c:v>5.0790834951302832</c:v>
                </c:pt>
                <c:pt idx="963">
                  <c:v>1.9175134781086713</c:v>
                </c:pt>
                <c:pt idx="964">
                  <c:v>0.90578920945546437</c:v>
                </c:pt>
                <c:pt idx="965">
                  <c:v>6.0741739298625594</c:v>
                </c:pt>
                <c:pt idx="966">
                  <c:v>4.9337799704673966</c:v>
                </c:pt>
                <c:pt idx="967">
                  <c:v>1.0902535433190113</c:v>
                </c:pt>
                <c:pt idx="968">
                  <c:v>6.0857062443204653</c:v>
                </c:pt>
                <c:pt idx="969">
                  <c:v>6.0090393400220936</c:v>
                </c:pt>
                <c:pt idx="970">
                  <c:v>6.0013985616685908</c:v>
                </c:pt>
                <c:pt idx="971">
                  <c:v>5.0873135380699344</c:v>
                </c:pt>
                <c:pt idx="972">
                  <c:v>4.0038632220929573</c:v>
                </c:pt>
                <c:pt idx="973">
                  <c:v>2.9525949724224914</c:v>
                </c:pt>
                <c:pt idx="974">
                  <c:v>1.9106696632162414</c:v>
                </c:pt>
                <c:pt idx="975">
                  <c:v>4.0609724165273047</c:v>
                </c:pt>
                <c:pt idx="976">
                  <c:v>3.9497983677509194</c:v>
                </c:pt>
                <c:pt idx="977">
                  <c:v>7.0337325007639944</c:v>
                </c:pt>
                <c:pt idx="978">
                  <c:v>6.9655371410051758</c:v>
                </c:pt>
                <c:pt idx="979">
                  <c:v>3.0315050604818583</c:v>
                </c:pt>
                <c:pt idx="980">
                  <c:v>4.9870600763430062</c:v>
                </c:pt>
                <c:pt idx="981">
                  <c:v>6.9259009694089766</c:v>
                </c:pt>
                <c:pt idx="982">
                  <c:v>6.0886174654116703</c:v>
                </c:pt>
                <c:pt idx="983">
                  <c:v>6.9096674697398139</c:v>
                </c:pt>
                <c:pt idx="984">
                  <c:v>1.0186210142468481</c:v>
                </c:pt>
                <c:pt idx="985">
                  <c:v>5.9238892755297661</c:v>
                </c:pt>
                <c:pt idx="986">
                  <c:v>2.9770507644054507</c:v>
                </c:pt>
                <c:pt idx="987">
                  <c:v>4.0175111356019215</c:v>
                </c:pt>
                <c:pt idx="988">
                  <c:v>5.9065292765198407</c:v>
                </c:pt>
                <c:pt idx="989">
                  <c:v>5.0570572071584712</c:v>
                </c:pt>
                <c:pt idx="990">
                  <c:v>4.9733344669572306</c:v>
                </c:pt>
                <c:pt idx="991">
                  <c:v>5.9694740034279157</c:v>
                </c:pt>
                <c:pt idx="992">
                  <c:v>2.9100479551721588</c:v>
                </c:pt>
                <c:pt idx="993">
                  <c:v>7.0743443989832473</c:v>
                </c:pt>
                <c:pt idx="994">
                  <c:v>6.0001504205959497</c:v>
                </c:pt>
                <c:pt idx="995">
                  <c:v>5.0058608337988053</c:v>
                </c:pt>
                <c:pt idx="996">
                  <c:v>3.0846257421438108</c:v>
                </c:pt>
                <c:pt idx="997">
                  <c:v>3.9380037245374164</c:v>
                </c:pt>
                <c:pt idx="998">
                  <c:v>4.9652825243837917</c:v>
                </c:pt>
                <c:pt idx="999">
                  <c:v>4.9383808797840514</c:v>
                </c:pt>
                <c:pt idx="1000">
                  <c:v>5.9533225671299661</c:v>
                </c:pt>
                <c:pt idx="1001">
                  <c:v>2.0416583262135815</c:v>
                </c:pt>
                <c:pt idx="1002">
                  <c:v>1.0300455145712819</c:v>
                </c:pt>
                <c:pt idx="1003">
                  <c:v>7.0580858367997763</c:v>
                </c:pt>
                <c:pt idx="1004">
                  <c:v>1.0714299702859806</c:v>
                </c:pt>
                <c:pt idx="1005">
                  <c:v>2.968307046453404</c:v>
                </c:pt>
                <c:pt idx="1006">
                  <c:v>1.9296124999933872</c:v>
                </c:pt>
                <c:pt idx="1007">
                  <c:v>4.9602422768928029</c:v>
                </c:pt>
                <c:pt idx="1008">
                  <c:v>1.0337481350583901</c:v>
                </c:pt>
                <c:pt idx="1009">
                  <c:v>4.0187175726680842</c:v>
                </c:pt>
                <c:pt idx="1010">
                  <c:v>3.0161720682630686</c:v>
                </c:pt>
                <c:pt idx="1011">
                  <c:v>3.0170949639452278</c:v>
                </c:pt>
                <c:pt idx="1012">
                  <c:v>6.9181732387952026</c:v>
                </c:pt>
                <c:pt idx="1013">
                  <c:v>4.076928173194629</c:v>
                </c:pt>
                <c:pt idx="1014">
                  <c:v>7.0390491845348988</c:v>
                </c:pt>
                <c:pt idx="1015">
                  <c:v>2.937672367089494</c:v>
                </c:pt>
                <c:pt idx="1016">
                  <c:v>3.9658573372375279</c:v>
                </c:pt>
                <c:pt idx="1017">
                  <c:v>7.0104004198772385</c:v>
                </c:pt>
                <c:pt idx="1018">
                  <c:v>4.9557876274059804</c:v>
                </c:pt>
                <c:pt idx="1019">
                  <c:v>5.0468468332177645</c:v>
                </c:pt>
                <c:pt idx="1020">
                  <c:v>7.0642791690640259</c:v>
                </c:pt>
                <c:pt idx="1021">
                  <c:v>6.0993706343873484</c:v>
                </c:pt>
                <c:pt idx="1022">
                  <c:v>3.0437693826664445</c:v>
                </c:pt>
                <c:pt idx="1023">
                  <c:v>1.0770783618494215</c:v>
                </c:pt>
                <c:pt idx="1024">
                  <c:v>4.9654507409807422</c:v>
                </c:pt>
                <c:pt idx="1025">
                  <c:v>3.0979319518901245</c:v>
                </c:pt>
                <c:pt idx="1026">
                  <c:v>1.9386112750962279</c:v>
                </c:pt>
                <c:pt idx="1027">
                  <c:v>4.0020527627103863</c:v>
                </c:pt>
                <c:pt idx="1028">
                  <c:v>1.0073068343790375</c:v>
                </c:pt>
                <c:pt idx="1029">
                  <c:v>0.96590672146640844</c:v>
                </c:pt>
                <c:pt idx="1030">
                  <c:v>5.0579498957620537</c:v>
                </c:pt>
                <c:pt idx="1031">
                  <c:v>6.0976851513257948</c:v>
                </c:pt>
                <c:pt idx="1032">
                  <c:v>3.9418663460059151</c:v>
                </c:pt>
                <c:pt idx="1033">
                  <c:v>1.0450645807797705</c:v>
                </c:pt>
                <c:pt idx="1034">
                  <c:v>3.9570203375361079</c:v>
                </c:pt>
                <c:pt idx="1035">
                  <c:v>6.0280145822240998</c:v>
                </c:pt>
                <c:pt idx="1036">
                  <c:v>3.0214350766583995</c:v>
                </c:pt>
                <c:pt idx="1037">
                  <c:v>3.0646203441916415</c:v>
                </c:pt>
                <c:pt idx="1038">
                  <c:v>2.9484596624588146</c:v>
                </c:pt>
                <c:pt idx="1039">
                  <c:v>3.067901494924961</c:v>
                </c:pt>
                <c:pt idx="1040">
                  <c:v>5.0099815562371042</c:v>
                </c:pt>
                <c:pt idx="1041">
                  <c:v>4.9901273066622895</c:v>
                </c:pt>
                <c:pt idx="1042">
                  <c:v>6.9782000896138019</c:v>
                </c:pt>
                <c:pt idx="1043">
                  <c:v>3.9119019134661381</c:v>
                </c:pt>
                <c:pt idx="1044">
                  <c:v>5.0537835428942568</c:v>
                </c:pt>
                <c:pt idx="1045">
                  <c:v>4.9081759729159771</c:v>
                </c:pt>
                <c:pt idx="1046">
                  <c:v>6.9668538178075359</c:v>
                </c:pt>
                <c:pt idx="1047">
                  <c:v>7.0953763319370786</c:v>
                </c:pt>
                <c:pt idx="1048">
                  <c:v>7.0722719508347947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1-9642-A978-0A8F97EC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61023"/>
        <c:axId val="583961439"/>
      </c:scatterChart>
      <c:valAx>
        <c:axId val="58396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1439"/>
        <c:crosses val="autoZero"/>
        <c:crossBetween val="midCat"/>
      </c:valAx>
      <c:valAx>
        <c:axId val="5839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'Airport Data'!$AI$2:$AI$1050</c:f>
              <c:numCache>
                <c:formatCode>General</c:formatCode>
                <c:ptCount val="1049"/>
                <c:pt idx="0">
                  <c:v>5.9534244122520317</c:v>
                </c:pt>
                <c:pt idx="1">
                  <c:v>2.0303235837609033</c:v>
                </c:pt>
                <c:pt idx="2">
                  <c:v>6.9416502662770219</c:v>
                </c:pt>
                <c:pt idx="3">
                  <c:v>2.9282827652089294</c:v>
                </c:pt>
                <c:pt idx="4">
                  <c:v>3.907401440157956</c:v>
                </c:pt>
                <c:pt idx="5">
                  <c:v>5.9184850659285759</c:v>
                </c:pt>
                <c:pt idx="6">
                  <c:v>2.9920117383716356</c:v>
                </c:pt>
                <c:pt idx="7">
                  <c:v>3.9119645080371659</c:v>
                </c:pt>
                <c:pt idx="8">
                  <c:v>5.9038514331220675</c:v>
                </c:pt>
                <c:pt idx="9">
                  <c:v>2.0898549169104941</c:v>
                </c:pt>
                <c:pt idx="10">
                  <c:v>2.0367226538430896</c:v>
                </c:pt>
                <c:pt idx="11">
                  <c:v>3.9093098512595934</c:v>
                </c:pt>
                <c:pt idx="12">
                  <c:v>3.9557160946553069</c:v>
                </c:pt>
                <c:pt idx="13">
                  <c:v>4.9717868599683772</c:v>
                </c:pt>
                <c:pt idx="14">
                  <c:v>6.0484607640459274</c:v>
                </c:pt>
                <c:pt idx="15">
                  <c:v>7.0222103446444564</c:v>
                </c:pt>
                <c:pt idx="16">
                  <c:v>1.9597376693104689</c:v>
                </c:pt>
                <c:pt idx="17">
                  <c:v>1.9856459973050273</c:v>
                </c:pt>
                <c:pt idx="18">
                  <c:v>1.0232886221183579</c:v>
                </c:pt>
                <c:pt idx="19">
                  <c:v>6.9397290767711111</c:v>
                </c:pt>
                <c:pt idx="20">
                  <c:v>6.0101153108755492</c:v>
                </c:pt>
                <c:pt idx="21">
                  <c:v>6.0449705447910276</c:v>
                </c:pt>
                <c:pt idx="22">
                  <c:v>5.9287815574711278</c:v>
                </c:pt>
                <c:pt idx="23">
                  <c:v>5.941500290766502</c:v>
                </c:pt>
                <c:pt idx="24">
                  <c:v>7.0793710713816704</c:v>
                </c:pt>
                <c:pt idx="25">
                  <c:v>7.0285345853529417</c:v>
                </c:pt>
                <c:pt idx="26">
                  <c:v>3.0252911988497506</c:v>
                </c:pt>
                <c:pt idx="27">
                  <c:v>1.9174934013741263</c:v>
                </c:pt>
                <c:pt idx="28">
                  <c:v>3.0403366242235439</c:v>
                </c:pt>
                <c:pt idx="29">
                  <c:v>4.0502375802337882</c:v>
                </c:pt>
                <c:pt idx="30">
                  <c:v>5.0187560975133652</c:v>
                </c:pt>
                <c:pt idx="31">
                  <c:v>4.9045071904900821</c:v>
                </c:pt>
                <c:pt idx="32">
                  <c:v>0.90901132822856534</c:v>
                </c:pt>
                <c:pt idx="33">
                  <c:v>6.0669276535400511</c:v>
                </c:pt>
                <c:pt idx="34">
                  <c:v>3.0149658029863495</c:v>
                </c:pt>
                <c:pt idx="35">
                  <c:v>3.9683799445754508</c:v>
                </c:pt>
                <c:pt idx="36">
                  <c:v>1.0758040340796826</c:v>
                </c:pt>
                <c:pt idx="37">
                  <c:v>6.9529315447079014</c:v>
                </c:pt>
                <c:pt idx="38">
                  <c:v>1.9299758531977043</c:v>
                </c:pt>
                <c:pt idx="39">
                  <c:v>4.0676939918450197</c:v>
                </c:pt>
                <c:pt idx="40">
                  <c:v>2.0652135885752894</c:v>
                </c:pt>
                <c:pt idx="41">
                  <c:v>5.0482423032845638</c:v>
                </c:pt>
                <c:pt idx="42">
                  <c:v>7.0126149394694304</c:v>
                </c:pt>
                <c:pt idx="43">
                  <c:v>1.9873905654685182</c:v>
                </c:pt>
                <c:pt idx="44">
                  <c:v>7.0491993762514475</c:v>
                </c:pt>
                <c:pt idx="45">
                  <c:v>6.962453755004776</c:v>
                </c:pt>
                <c:pt idx="46">
                  <c:v>4.9845163809074995</c:v>
                </c:pt>
                <c:pt idx="47">
                  <c:v>2.9059670987185009</c:v>
                </c:pt>
                <c:pt idx="48">
                  <c:v>1.9097232488772247</c:v>
                </c:pt>
                <c:pt idx="49">
                  <c:v>2.9407848843652338</c:v>
                </c:pt>
                <c:pt idx="50">
                  <c:v>1.9588563996610522</c:v>
                </c:pt>
                <c:pt idx="51">
                  <c:v>4.0226049607117487</c:v>
                </c:pt>
                <c:pt idx="52">
                  <c:v>4.0186857710727031</c:v>
                </c:pt>
                <c:pt idx="53">
                  <c:v>2.995362350140053</c:v>
                </c:pt>
                <c:pt idx="54">
                  <c:v>6.9876444813489877</c:v>
                </c:pt>
                <c:pt idx="55">
                  <c:v>1.0839003921412398</c:v>
                </c:pt>
                <c:pt idx="56">
                  <c:v>0.98438070300675806</c:v>
                </c:pt>
                <c:pt idx="57">
                  <c:v>6.0023737491484734</c:v>
                </c:pt>
                <c:pt idx="58">
                  <c:v>5.9200186870238634</c:v>
                </c:pt>
                <c:pt idx="59">
                  <c:v>7.0831330570625086</c:v>
                </c:pt>
                <c:pt idx="60">
                  <c:v>3.0776400542663622</c:v>
                </c:pt>
                <c:pt idx="61">
                  <c:v>5.0268499315013013</c:v>
                </c:pt>
                <c:pt idx="62">
                  <c:v>5.0905839148941601</c:v>
                </c:pt>
                <c:pt idx="63">
                  <c:v>5.0635451534405398</c:v>
                </c:pt>
                <c:pt idx="64">
                  <c:v>2.0430167421049727</c:v>
                </c:pt>
                <c:pt idx="65">
                  <c:v>6.9077157792350912</c:v>
                </c:pt>
                <c:pt idx="66">
                  <c:v>6.9046357686134439</c:v>
                </c:pt>
                <c:pt idx="67">
                  <c:v>7.0773483971249309</c:v>
                </c:pt>
                <c:pt idx="68">
                  <c:v>6.9390248535959689</c:v>
                </c:pt>
                <c:pt idx="69">
                  <c:v>6.9351517465934522</c:v>
                </c:pt>
                <c:pt idx="70">
                  <c:v>0.90370877929904758</c:v>
                </c:pt>
                <c:pt idx="71">
                  <c:v>3.9630923680902508</c:v>
                </c:pt>
                <c:pt idx="72">
                  <c:v>6.0871961323849311</c:v>
                </c:pt>
                <c:pt idx="73">
                  <c:v>1.9864518142548007</c:v>
                </c:pt>
                <c:pt idx="74">
                  <c:v>7.0316169980473378</c:v>
                </c:pt>
                <c:pt idx="75">
                  <c:v>1.9177925713115513</c:v>
                </c:pt>
                <c:pt idx="76">
                  <c:v>4.9105473216467237</c:v>
                </c:pt>
                <c:pt idx="77">
                  <c:v>2.0599200871093308</c:v>
                </c:pt>
                <c:pt idx="78">
                  <c:v>6.9915853965005503</c:v>
                </c:pt>
                <c:pt idx="79">
                  <c:v>5.016992745893937</c:v>
                </c:pt>
                <c:pt idx="80">
                  <c:v>2.0654988158983918</c:v>
                </c:pt>
                <c:pt idx="81">
                  <c:v>6.0886126912276852</c:v>
                </c:pt>
                <c:pt idx="82">
                  <c:v>3.9850316685434604</c:v>
                </c:pt>
                <c:pt idx="83">
                  <c:v>5.0989027417726094</c:v>
                </c:pt>
                <c:pt idx="84">
                  <c:v>6.0224552901993524</c:v>
                </c:pt>
                <c:pt idx="85">
                  <c:v>2.0178177230116185</c:v>
                </c:pt>
                <c:pt idx="86">
                  <c:v>2.983143958769511</c:v>
                </c:pt>
                <c:pt idx="87">
                  <c:v>1.9571913119982458</c:v>
                </c:pt>
                <c:pt idx="88">
                  <c:v>6.0689242254733671</c:v>
                </c:pt>
                <c:pt idx="89">
                  <c:v>2.084280135406408</c:v>
                </c:pt>
                <c:pt idx="90">
                  <c:v>1.9753315337878212</c:v>
                </c:pt>
                <c:pt idx="91">
                  <c:v>1.9340084541929921</c:v>
                </c:pt>
                <c:pt idx="92">
                  <c:v>0.90631045448141589</c:v>
                </c:pt>
                <c:pt idx="93">
                  <c:v>4.0638514243925616</c:v>
                </c:pt>
                <c:pt idx="94">
                  <c:v>1.9389461523457996</c:v>
                </c:pt>
                <c:pt idx="95">
                  <c:v>1.0663222405643877</c:v>
                </c:pt>
                <c:pt idx="96">
                  <c:v>2.9254532230867629</c:v>
                </c:pt>
                <c:pt idx="97">
                  <c:v>1.9536606012114368</c:v>
                </c:pt>
                <c:pt idx="98">
                  <c:v>0.93402874102185651</c:v>
                </c:pt>
                <c:pt idx="99">
                  <c:v>3.0281506070261672</c:v>
                </c:pt>
                <c:pt idx="100">
                  <c:v>3.929591322568688</c:v>
                </c:pt>
                <c:pt idx="101">
                  <c:v>5.0993192101116982</c:v>
                </c:pt>
                <c:pt idx="102">
                  <c:v>2.9926127590260601</c:v>
                </c:pt>
                <c:pt idx="103">
                  <c:v>3.9540986486697265</c:v>
                </c:pt>
                <c:pt idx="104">
                  <c:v>2.0094977011563553</c:v>
                </c:pt>
                <c:pt idx="105">
                  <c:v>6.9837042520840873</c:v>
                </c:pt>
                <c:pt idx="106">
                  <c:v>6.9099437413126346</c:v>
                </c:pt>
                <c:pt idx="107">
                  <c:v>0.94941179561661426</c:v>
                </c:pt>
                <c:pt idx="108">
                  <c:v>0.9424642408317695</c:v>
                </c:pt>
                <c:pt idx="109">
                  <c:v>1.9710037260333468</c:v>
                </c:pt>
                <c:pt idx="110">
                  <c:v>7.0834693672464955</c:v>
                </c:pt>
                <c:pt idx="111">
                  <c:v>3.9319772490289959</c:v>
                </c:pt>
                <c:pt idx="112">
                  <c:v>6.0366639433585414</c:v>
                </c:pt>
                <c:pt idx="113">
                  <c:v>4.0846374902236899</c:v>
                </c:pt>
                <c:pt idx="114">
                  <c:v>6.9446976300508885</c:v>
                </c:pt>
                <c:pt idx="115">
                  <c:v>3.9833430900544387</c:v>
                </c:pt>
                <c:pt idx="116">
                  <c:v>4.0183781139540296</c:v>
                </c:pt>
                <c:pt idx="117">
                  <c:v>3.0968872266901832</c:v>
                </c:pt>
                <c:pt idx="118">
                  <c:v>0.95661788069074094</c:v>
                </c:pt>
                <c:pt idx="119">
                  <c:v>3.9223936463579538</c:v>
                </c:pt>
                <c:pt idx="120">
                  <c:v>6.9976528340525075</c:v>
                </c:pt>
                <c:pt idx="121">
                  <c:v>1.9399541909908793</c:v>
                </c:pt>
                <c:pt idx="122">
                  <c:v>3.9622007357516922</c:v>
                </c:pt>
                <c:pt idx="123">
                  <c:v>5.0909945704933186</c:v>
                </c:pt>
                <c:pt idx="124">
                  <c:v>3.0203405446830516</c:v>
                </c:pt>
                <c:pt idx="125">
                  <c:v>5.0654489042886359</c:v>
                </c:pt>
                <c:pt idx="126">
                  <c:v>5.0915202677671845</c:v>
                </c:pt>
                <c:pt idx="127">
                  <c:v>1.0913487270232343</c:v>
                </c:pt>
                <c:pt idx="128">
                  <c:v>3.0491467973127895</c:v>
                </c:pt>
                <c:pt idx="129">
                  <c:v>7.0785562584245634</c:v>
                </c:pt>
                <c:pt idx="130">
                  <c:v>1.9357173852503746</c:v>
                </c:pt>
                <c:pt idx="131">
                  <c:v>6.0521047556299044</c:v>
                </c:pt>
                <c:pt idx="132">
                  <c:v>2.0236179595815469</c:v>
                </c:pt>
                <c:pt idx="133">
                  <c:v>6.9516101585101611</c:v>
                </c:pt>
                <c:pt idx="134">
                  <c:v>2.9133004290420774</c:v>
                </c:pt>
                <c:pt idx="135">
                  <c:v>3.9136143120376041</c:v>
                </c:pt>
                <c:pt idx="136">
                  <c:v>5.9677104576564792</c:v>
                </c:pt>
                <c:pt idx="137">
                  <c:v>0.95195105822370174</c:v>
                </c:pt>
                <c:pt idx="138">
                  <c:v>6.9721488931773523</c:v>
                </c:pt>
                <c:pt idx="139">
                  <c:v>6.0338606111193336</c:v>
                </c:pt>
                <c:pt idx="140">
                  <c:v>0.95519562000766045</c:v>
                </c:pt>
                <c:pt idx="141">
                  <c:v>2.9752050697320112</c:v>
                </c:pt>
                <c:pt idx="142">
                  <c:v>4.0975097840294197</c:v>
                </c:pt>
                <c:pt idx="143">
                  <c:v>6.0950525479229452</c:v>
                </c:pt>
                <c:pt idx="144">
                  <c:v>6.0885755761330422</c:v>
                </c:pt>
                <c:pt idx="145">
                  <c:v>2.0149476641486714</c:v>
                </c:pt>
                <c:pt idx="146">
                  <c:v>5.9769541701045856</c:v>
                </c:pt>
                <c:pt idx="147">
                  <c:v>3.0904740258251957</c:v>
                </c:pt>
                <c:pt idx="148">
                  <c:v>6.0619026841695893</c:v>
                </c:pt>
                <c:pt idx="149">
                  <c:v>2.9550624506646619</c:v>
                </c:pt>
                <c:pt idx="150">
                  <c:v>3.0403512002202033</c:v>
                </c:pt>
                <c:pt idx="151">
                  <c:v>2.917173702031655</c:v>
                </c:pt>
                <c:pt idx="152">
                  <c:v>3.0923768734588353</c:v>
                </c:pt>
                <c:pt idx="153">
                  <c:v>6.0539198412455493</c:v>
                </c:pt>
                <c:pt idx="154">
                  <c:v>6.0111955253364133</c:v>
                </c:pt>
                <c:pt idx="155">
                  <c:v>2.0946969313324582</c:v>
                </c:pt>
                <c:pt idx="156">
                  <c:v>2.0344931763473011</c:v>
                </c:pt>
                <c:pt idx="157">
                  <c:v>2.0244053119424272</c:v>
                </c:pt>
                <c:pt idx="158">
                  <c:v>2.0872333980717608</c:v>
                </c:pt>
                <c:pt idx="159">
                  <c:v>1.0316408300836597</c:v>
                </c:pt>
                <c:pt idx="160">
                  <c:v>3.9561328508156204</c:v>
                </c:pt>
                <c:pt idx="161">
                  <c:v>1.0951025992621748</c:v>
                </c:pt>
                <c:pt idx="162">
                  <c:v>2.0738935919583881</c:v>
                </c:pt>
                <c:pt idx="163">
                  <c:v>6.9908182742797642</c:v>
                </c:pt>
                <c:pt idx="164">
                  <c:v>2.0315524674259007</c:v>
                </c:pt>
                <c:pt idx="165">
                  <c:v>4.9346866453480374</c:v>
                </c:pt>
                <c:pt idx="166">
                  <c:v>0.96870236948350363</c:v>
                </c:pt>
                <c:pt idx="167">
                  <c:v>3.0397355828264452</c:v>
                </c:pt>
                <c:pt idx="168">
                  <c:v>5.9323589089708131</c:v>
                </c:pt>
                <c:pt idx="169">
                  <c:v>6.0478492348465176</c:v>
                </c:pt>
                <c:pt idx="170">
                  <c:v>1.0252440238742824</c:v>
                </c:pt>
                <c:pt idx="171">
                  <c:v>2.0894170461908699</c:v>
                </c:pt>
                <c:pt idx="172">
                  <c:v>0.90942183147747035</c:v>
                </c:pt>
                <c:pt idx="173">
                  <c:v>1.000179642852739</c:v>
                </c:pt>
                <c:pt idx="174">
                  <c:v>2.0981680767759654</c:v>
                </c:pt>
                <c:pt idx="175">
                  <c:v>2.9168846202693044</c:v>
                </c:pt>
                <c:pt idx="176">
                  <c:v>7.0502108873017679</c:v>
                </c:pt>
                <c:pt idx="177">
                  <c:v>7.0847627119159027</c:v>
                </c:pt>
                <c:pt idx="178">
                  <c:v>7.0440115139466615</c:v>
                </c:pt>
                <c:pt idx="179">
                  <c:v>4.9482994155695605</c:v>
                </c:pt>
                <c:pt idx="180">
                  <c:v>6.9808773441955045</c:v>
                </c:pt>
                <c:pt idx="181">
                  <c:v>5.9960643619024818</c:v>
                </c:pt>
                <c:pt idx="182">
                  <c:v>5.9895469429664852</c:v>
                </c:pt>
                <c:pt idx="183">
                  <c:v>4.9438330684549552</c:v>
                </c:pt>
                <c:pt idx="184">
                  <c:v>5.9548175073023959</c:v>
                </c:pt>
                <c:pt idx="185">
                  <c:v>0.93689451450790184</c:v>
                </c:pt>
                <c:pt idx="186">
                  <c:v>1.9317198776931828</c:v>
                </c:pt>
                <c:pt idx="187">
                  <c:v>4.9111076857658205</c:v>
                </c:pt>
                <c:pt idx="188">
                  <c:v>6.9705108441897634</c:v>
                </c:pt>
                <c:pt idx="189">
                  <c:v>0.90911114765635326</c:v>
                </c:pt>
                <c:pt idx="190">
                  <c:v>0.94699184861808849</c:v>
                </c:pt>
                <c:pt idx="191">
                  <c:v>3.9458736490131305</c:v>
                </c:pt>
                <c:pt idx="192">
                  <c:v>3.9319298736076802</c:v>
                </c:pt>
                <c:pt idx="193">
                  <c:v>6.911951149929874</c:v>
                </c:pt>
                <c:pt idx="194">
                  <c:v>6.9987979138434344</c:v>
                </c:pt>
                <c:pt idx="195">
                  <c:v>7.0142889511959821</c:v>
                </c:pt>
                <c:pt idx="196">
                  <c:v>0.99919877797206758</c:v>
                </c:pt>
                <c:pt idx="197">
                  <c:v>4.9605791303457725</c:v>
                </c:pt>
                <c:pt idx="198">
                  <c:v>5.0784205566340352</c:v>
                </c:pt>
                <c:pt idx="199">
                  <c:v>2.0717163841408004</c:v>
                </c:pt>
                <c:pt idx="200">
                  <c:v>3.0509636462573639</c:v>
                </c:pt>
                <c:pt idx="201">
                  <c:v>7.0638580707992666</c:v>
                </c:pt>
                <c:pt idx="202">
                  <c:v>4.0416009614910333</c:v>
                </c:pt>
                <c:pt idx="203">
                  <c:v>6.0161809685081762</c:v>
                </c:pt>
                <c:pt idx="204">
                  <c:v>7.0742133484240242</c:v>
                </c:pt>
                <c:pt idx="205">
                  <c:v>6.9955835865792784</c:v>
                </c:pt>
                <c:pt idx="206">
                  <c:v>3.9190527573072607</c:v>
                </c:pt>
                <c:pt idx="207">
                  <c:v>6.9874004963288936</c:v>
                </c:pt>
                <c:pt idx="208">
                  <c:v>7.0541738348825698</c:v>
                </c:pt>
                <c:pt idx="209">
                  <c:v>0.91439313086972451</c:v>
                </c:pt>
                <c:pt idx="210">
                  <c:v>0.92296608397746238</c:v>
                </c:pt>
                <c:pt idx="211">
                  <c:v>0.91377126193074043</c:v>
                </c:pt>
                <c:pt idx="212">
                  <c:v>1.0614678612747985</c:v>
                </c:pt>
                <c:pt idx="213">
                  <c:v>6.045705183265385</c:v>
                </c:pt>
                <c:pt idx="214">
                  <c:v>2.9880327774502136</c:v>
                </c:pt>
                <c:pt idx="215">
                  <c:v>6.9006572807783115</c:v>
                </c:pt>
                <c:pt idx="216">
                  <c:v>6.98401116360324</c:v>
                </c:pt>
                <c:pt idx="217">
                  <c:v>7.017817661409393</c:v>
                </c:pt>
                <c:pt idx="218">
                  <c:v>6.0365639925346875</c:v>
                </c:pt>
                <c:pt idx="219">
                  <c:v>6.028385782681883</c:v>
                </c:pt>
                <c:pt idx="220">
                  <c:v>1.0041392782037943</c:v>
                </c:pt>
                <c:pt idx="221">
                  <c:v>2.9043319331927049</c:v>
                </c:pt>
                <c:pt idx="222">
                  <c:v>6.0718566952736603</c:v>
                </c:pt>
                <c:pt idx="223">
                  <c:v>1.016105417310218</c:v>
                </c:pt>
                <c:pt idx="224">
                  <c:v>5.0755707710665456</c:v>
                </c:pt>
                <c:pt idx="225">
                  <c:v>6.068057216967329</c:v>
                </c:pt>
                <c:pt idx="226">
                  <c:v>6.9434962395386934</c:v>
                </c:pt>
                <c:pt idx="227">
                  <c:v>6.9971685539543103</c:v>
                </c:pt>
                <c:pt idx="228">
                  <c:v>6.9029274016702873</c:v>
                </c:pt>
                <c:pt idx="229">
                  <c:v>4.0505511696113983</c:v>
                </c:pt>
                <c:pt idx="230">
                  <c:v>3.0627925820391346</c:v>
                </c:pt>
                <c:pt idx="231">
                  <c:v>3.0462509834695561</c:v>
                </c:pt>
                <c:pt idx="232">
                  <c:v>3.0021578541773106</c:v>
                </c:pt>
                <c:pt idx="233">
                  <c:v>3.083807323998399</c:v>
                </c:pt>
                <c:pt idx="234">
                  <c:v>6.9959903851082128</c:v>
                </c:pt>
                <c:pt idx="235">
                  <c:v>6.9573408264588794</c:v>
                </c:pt>
                <c:pt idx="236">
                  <c:v>7.0784559907773881</c:v>
                </c:pt>
                <c:pt idx="237">
                  <c:v>7.0070831891683225</c:v>
                </c:pt>
                <c:pt idx="238">
                  <c:v>6.9186035894425251</c:v>
                </c:pt>
                <c:pt idx="239">
                  <c:v>1.9800308686176091</c:v>
                </c:pt>
                <c:pt idx="240">
                  <c:v>2.0124044771331513</c:v>
                </c:pt>
                <c:pt idx="241">
                  <c:v>1.9623081870443766</c:v>
                </c:pt>
                <c:pt idx="242">
                  <c:v>2.0067395121680773</c:v>
                </c:pt>
                <c:pt idx="243">
                  <c:v>5.0682280029701063</c:v>
                </c:pt>
                <c:pt idx="244">
                  <c:v>5.9147809915391747</c:v>
                </c:pt>
                <c:pt idx="245">
                  <c:v>3.0235289960986247</c:v>
                </c:pt>
                <c:pt idx="246">
                  <c:v>3.0029513987319678</c:v>
                </c:pt>
                <c:pt idx="247">
                  <c:v>4.98847093638636</c:v>
                </c:pt>
                <c:pt idx="248">
                  <c:v>6.0767938309834131</c:v>
                </c:pt>
                <c:pt idx="249">
                  <c:v>2.9742155879949075</c:v>
                </c:pt>
                <c:pt idx="250">
                  <c:v>6.9602253018705582</c:v>
                </c:pt>
                <c:pt idx="251">
                  <c:v>2.9058754421316526</c:v>
                </c:pt>
                <c:pt idx="252">
                  <c:v>7.0729634742354408</c:v>
                </c:pt>
                <c:pt idx="253">
                  <c:v>0.97183561454332745</c:v>
                </c:pt>
                <c:pt idx="254">
                  <c:v>1.0359690971205806</c:v>
                </c:pt>
                <c:pt idx="255">
                  <c:v>0.97574394211470994</c:v>
                </c:pt>
                <c:pt idx="256">
                  <c:v>2.0600772054606415</c:v>
                </c:pt>
                <c:pt idx="257">
                  <c:v>2.036865633754505</c:v>
                </c:pt>
                <c:pt idx="258">
                  <c:v>2.9505796313823476</c:v>
                </c:pt>
                <c:pt idx="259">
                  <c:v>7.0781488169411553</c:v>
                </c:pt>
                <c:pt idx="260">
                  <c:v>4.037437716635603</c:v>
                </c:pt>
                <c:pt idx="261">
                  <c:v>5.935826191669638</c:v>
                </c:pt>
                <c:pt idx="262">
                  <c:v>5.9461794192350492</c:v>
                </c:pt>
                <c:pt idx="263">
                  <c:v>4.9078017683548749</c:v>
                </c:pt>
                <c:pt idx="264">
                  <c:v>5.0078901037809906</c:v>
                </c:pt>
                <c:pt idx="265">
                  <c:v>5.0241361330297076</c:v>
                </c:pt>
                <c:pt idx="266">
                  <c:v>5.0034493464719949</c:v>
                </c:pt>
                <c:pt idx="267">
                  <c:v>1.9126589715670175</c:v>
                </c:pt>
                <c:pt idx="268">
                  <c:v>3.0440496077520907</c:v>
                </c:pt>
                <c:pt idx="269">
                  <c:v>3.0510340631037844</c:v>
                </c:pt>
                <c:pt idx="270">
                  <c:v>4.0799303204582982</c:v>
                </c:pt>
                <c:pt idx="271">
                  <c:v>3.9145558621439078</c:v>
                </c:pt>
                <c:pt idx="272">
                  <c:v>3.9097739028311982</c:v>
                </c:pt>
                <c:pt idx="273">
                  <c:v>0.95856244928504231</c:v>
                </c:pt>
                <c:pt idx="274">
                  <c:v>5.077633073894761</c:v>
                </c:pt>
                <c:pt idx="275">
                  <c:v>5.9182000142042215</c:v>
                </c:pt>
                <c:pt idx="276">
                  <c:v>6.0502977166668561</c:v>
                </c:pt>
                <c:pt idx="277">
                  <c:v>6.0346290456480638</c:v>
                </c:pt>
                <c:pt idx="278">
                  <c:v>5.9514897092352204</c:v>
                </c:pt>
                <c:pt idx="279">
                  <c:v>6.0434814044567577</c:v>
                </c:pt>
                <c:pt idx="280">
                  <c:v>3.908257804050336</c:v>
                </c:pt>
                <c:pt idx="281">
                  <c:v>5.0589413756029336</c:v>
                </c:pt>
                <c:pt idx="282">
                  <c:v>0.99985495519154155</c:v>
                </c:pt>
                <c:pt idx="283">
                  <c:v>7.0090963184141382</c:v>
                </c:pt>
                <c:pt idx="284">
                  <c:v>6.9571413989494442</c:v>
                </c:pt>
                <c:pt idx="285">
                  <c:v>6.9553566688836046</c:v>
                </c:pt>
                <c:pt idx="286">
                  <c:v>6.0794974525784298</c:v>
                </c:pt>
                <c:pt idx="287">
                  <c:v>6.9313409937122659</c:v>
                </c:pt>
                <c:pt idx="288">
                  <c:v>6.9530263573099056</c:v>
                </c:pt>
                <c:pt idx="289">
                  <c:v>7.0769514239786204</c:v>
                </c:pt>
                <c:pt idx="290">
                  <c:v>7.0828051140983019</c:v>
                </c:pt>
                <c:pt idx="291">
                  <c:v>6.904811051019812</c:v>
                </c:pt>
                <c:pt idx="292">
                  <c:v>7.0875784714142149</c:v>
                </c:pt>
                <c:pt idx="293">
                  <c:v>7.0845163497650958</c:v>
                </c:pt>
                <c:pt idx="294">
                  <c:v>7.0813406220817026</c:v>
                </c:pt>
                <c:pt idx="295">
                  <c:v>1.040325780847299</c:v>
                </c:pt>
                <c:pt idx="296">
                  <c:v>1.066193096703075</c:v>
                </c:pt>
                <c:pt idx="297">
                  <c:v>0.92154754222272761</c:v>
                </c:pt>
                <c:pt idx="298">
                  <c:v>2.0161178299581821</c:v>
                </c:pt>
                <c:pt idx="299">
                  <c:v>1.9616303142174245</c:v>
                </c:pt>
                <c:pt idx="300">
                  <c:v>1.0183862821229739</c:v>
                </c:pt>
                <c:pt idx="301">
                  <c:v>1.0239672577111623</c:v>
                </c:pt>
                <c:pt idx="302">
                  <c:v>1.0561402430461397</c:v>
                </c:pt>
                <c:pt idx="303">
                  <c:v>1.070927789465872</c:v>
                </c:pt>
                <c:pt idx="304">
                  <c:v>2.9092406816386278</c:v>
                </c:pt>
                <c:pt idx="305">
                  <c:v>1.9063234653859231</c:v>
                </c:pt>
                <c:pt idx="306">
                  <c:v>3.0228815623212544</c:v>
                </c:pt>
                <c:pt idx="307">
                  <c:v>2.9201802147600611</c:v>
                </c:pt>
                <c:pt idx="308">
                  <c:v>3.0176018596458851</c:v>
                </c:pt>
                <c:pt idx="309">
                  <c:v>3.0956326344753142</c:v>
                </c:pt>
                <c:pt idx="310">
                  <c:v>3.0794419112904365</c:v>
                </c:pt>
                <c:pt idx="311">
                  <c:v>2.9762029209750871</c:v>
                </c:pt>
                <c:pt idx="312">
                  <c:v>2.0483663723599568</c:v>
                </c:pt>
                <c:pt idx="313">
                  <c:v>3.0109101351574887</c:v>
                </c:pt>
                <c:pt idx="314">
                  <c:v>2.0610200073903386</c:v>
                </c:pt>
                <c:pt idx="315">
                  <c:v>0.93920713205595063</c:v>
                </c:pt>
                <c:pt idx="316">
                  <c:v>5.0962139026214208</c:v>
                </c:pt>
                <c:pt idx="317">
                  <c:v>1.9998669141707643</c:v>
                </c:pt>
                <c:pt idx="318">
                  <c:v>1.9937514931755294</c:v>
                </c:pt>
                <c:pt idx="319">
                  <c:v>1.9298725759940543</c:v>
                </c:pt>
                <c:pt idx="320">
                  <c:v>2.0285375714989393</c:v>
                </c:pt>
                <c:pt idx="321">
                  <c:v>0.93039800686022767</c:v>
                </c:pt>
                <c:pt idx="322">
                  <c:v>0.98788995834984028</c:v>
                </c:pt>
                <c:pt idx="323">
                  <c:v>1.0484188698721235</c:v>
                </c:pt>
                <c:pt idx="324">
                  <c:v>3.9255904431731223</c:v>
                </c:pt>
                <c:pt idx="325">
                  <c:v>3.987502573756768</c:v>
                </c:pt>
                <c:pt idx="326">
                  <c:v>1.9437722025097743</c:v>
                </c:pt>
                <c:pt idx="327">
                  <c:v>6.9229588514073601</c:v>
                </c:pt>
                <c:pt idx="328">
                  <c:v>7.0375610292202015</c:v>
                </c:pt>
                <c:pt idx="329">
                  <c:v>6.9045891256364031</c:v>
                </c:pt>
                <c:pt idx="330">
                  <c:v>0.90350803562100668</c:v>
                </c:pt>
                <c:pt idx="331">
                  <c:v>6.0586155136965498</c:v>
                </c:pt>
                <c:pt idx="332">
                  <c:v>5.9459941771534082</c:v>
                </c:pt>
                <c:pt idx="333">
                  <c:v>5.9392652728587745</c:v>
                </c:pt>
                <c:pt idx="334">
                  <c:v>2.932413209958221</c:v>
                </c:pt>
                <c:pt idx="335">
                  <c:v>5.0039315840877352</c:v>
                </c:pt>
                <c:pt idx="336">
                  <c:v>5.9663365581682868</c:v>
                </c:pt>
                <c:pt idx="337">
                  <c:v>3.0534475003012358</c:v>
                </c:pt>
                <c:pt idx="338">
                  <c:v>1.0541113424173632</c:v>
                </c:pt>
                <c:pt idx="339">
                  <c:v>0.97835781024407165</c:v>
                </c:pt>
                <c:pt idx="340">
                  <c:v>7.0154525325056794</c:v>
                </c:pt>
                <c:pt idx="341">
                  <c:v>1.0987571363539008</c:v>
                </c:pt>
                <c:pt idx="342">
                  <c:v>1.9712180555733645</c:v>
                </c:pt>
                <c:pt idx="343">
                  <c:v>6.9327325514576597</c:v>
                </c:pt>
                <c:pt idx="344">
                  <c:v>2.035076100698447</c:v>
                </c:pt>
                <c:pt idx="345">
                  <c:v>4.9843390216496992</c:v>
                </c:pt>
                <c:pt idx="346">
                  <c:v>5.9895480596935453</c:v>
                </c:pt>
                <c:pt idx="347">
                  <c:v>6.0826391747320319</c:v>
                </c:pt>
                <c:pt idx="348">
                  <c:v>5.9609391735935562</c:v>
                </c:pt>
                <c:pt idx="349">
                  <c:v>5.9405673423997136</c:v>
                </c:pt>
                <c:pt idx="350">
                  <c:v>5.9862463551383538</c:v>
                </c:pt>
                <c:pt idx="351">
                  <c:v>6.0992516572615143</c:v>
                </c:pt>
                <c:pt idx="352">
                  <c:v>5.9560732264306111</c:v>
                </c:pt>
                <c:pt idx="353">
                  <c:v>7.0960236120659888</c:v>
                </c:pt>
                <c:pt idx="354">
                  <c:v>7.0676471643034793</c:v>
                </c:pt>
                <c:pt idx="355">
                  <c:v>6.9086503617563144</c:v>
                </c:pt>
                <c:pt idx="356">
                  <c:v>7.0573675007752348</c:v>
                </c:pt>
                <c:pt idx="357">
                  <c:v>1.0261616607244255</c:v>
                </c:pt>
                <c:pt idx="358">
                  <c:v>0.99434253363695924</c:v>
                </c:pt>
                <c:pt idx="359">
                  <c:v>7.0171248209787409</c:v>
                </c:pt>
                <c:pt idx="360">
                  <c:v>1.0594322103975213</c:v>
                </c:pt>
                <c:pt idx="361">
                  <c:v>7.0580747972484223</c:v>
                </c:pt>
                <c:pt idx="362">
                  <c:v>1.9801568309232698</c:v>
                </c:pt>
                <c:pt idx="363">
                  <c:v>1.0346311674435995</c:v>
                </c:pt>
                <c:pt idx="364">
                  <c:v>0.97107653772415758</c:v>
                </c:pt>
                <c:pt idx="365">
                  <c:v>0.92307861119805479</c:v>
                </c:pt>
                <c:pt idx="366">
                  <c:v>1.0513549442911689</c:v>
                </c:pt>
                <c:pt idx="367">
                  <c:v>1.9748632292769601</c:v>
                </c:pt>
                <c:pt idx="368">
                  <c:v>1.9010708924950079</c:v>
                </c:pt>
                <c:pt idx="369">
                  <c:v>1.9089827465430007</c:v>
                </c:pt>
                <c:pt idx="370">
                  <c:v>1.9247111753488855</c:v>
                </c:pt>
                <c:pt idx="371">
                  <c:v>3.0852615589325816</c:v>
                </c:pt>
                <c:pt idx="372">
                  <c:v>3.0604281699803781</c:v>
                </c:pt>
                <c:pt idx="373">
                  <c:v>2.9970086703243073</c:v>
                </c:pt>
                <c:pt idx="374">
                  <c:v>1.9244794961918346</c:v>
                </c:pt>
                <c:pt idx="375">
                  <c:v>3.0008382838863188</c:v>
                </c:pt>
                <c:pt idx="376">
                  <c:v>2.9553829523352202</c:v>
                </c:pt>
                <c:pt idx="377">
                  <c:v>3.014156068421765</c:v>
                </c:pt>
                <c:pt idx="378">
                  <c:v>2.9852472570777469</c:v>
                </c:pt>
                <c:pt idx="379">
                  <c:v>3.9289764080883951</c:v>
                </c:pt>
                <c:pt idx="380">
                  <c:v>4.0314333586352484</c:v>
                </c:pt>
                <c:pt idx="381">
                  <c:v>3.9715166014100709</c:v>
                </c:pt>
                <c:pt idx="382">
                  <c:v>4.0290887200799901</c:v>
                </c:pt>
                <c:pt idx="383">
                  <c:v>4.0826718252545087</c:v>
                </c:pt>
                <c:pt idx="384">
                  <c:v>3.9451185618053244</c:v>
                </c:pt>
                <c:pt idx="385">
                  <c:v>4.0696497014380126</c:v>
                </c:pt>
                <c:pt idx="386">
                  <c:v>5.0273684659752167</c:v>
                </c:pt>
                <c:pt idx="387">
                  <c:v>3.9136561471789988</c:v>
                </c:pt>
                <c:pt idx="388">
                  <c:v>5.0087976573684232</c:v>
                </c:pt>
                <c:pt idx="389">
                  <c:v>4.9740032245680394</c:v>
                </c:pt>
                <c:pt idx="390">
                  <c:v>5.0174695349818661</c:v>
                </c:pt>
                <c:pt idx="391">
                  <c:v>4.9059451701505266</c:v>
                </c:pt>
                <c:pt idx="392">
                  <c:v>3.9982928682073609</c:v>
                </c:pt>
                <c:pt idx="393">
                  <c:v>4.0180865842982021</c:v>
                </c:pt>
                <c:pt idx="394">
                  <c:v>5.0510801852377618</c:v>
                </c:pt>
                <c:pt idx="395">
                  <c:v>4.9721742187309337</c:v>
                </c:pt>
                <c:pt idx="396">
                  <c:v>5.0721446463362021</c:v>
                </c:pt>
                <c:pt idx="397">
                  <c:v>5.9090747935169841</c:v>
                </c:pt>
                <c:pt idx="398">
                  <c:v>6.0346272285145277</c:v>
                </c:pt>
                <c:pt idx="399">
                  <c:v>6.0502393684413214</c:v>
                </c:pt>
                <c:pt idx="400">
                  <c:v>6.0402595655231144</c:v>
                </c:pt>
                <c:pt idx="401">
                  <c:v>6.9999870215858371</c:v>
                </c:pt>
                <c:pt idx="402">
                  <c:v>6.9795950685993908</c:v>
                </c:pt>
                <c:pt idx="403">
                  <c:v>7.0808703457206414</c:v>
                </c:pt>
                <c:pt idx="404">
                  <c:v>6.9264901103967551</c:v>
                </c:pt>
                <c:pt idx="405">
                  <c:v>7.0218854420531276</c:v>
                </c:pt>
                <c:pt idx="406">
                  <c:v>7.060439144270851</c:v>
                </c:pt>
                <c:pt idx="407">
                  <c:v>6.9335647812683936</c:v>
                </c:pt>
                <c:pt idx="408">
                  <c:v>0.90246335185701765</c:v>
                </c:pt>
                <c:pt idx="409">
                  <c:v>1.0840714368823883</c:v>
                </c:pt>
                <c:pt idx="410">
                  <c:v>0.92253577846741208</c:v>
                </c:pt>
                <c:pt idx="411">
                  <c:v>6.979161794185079</c:v>
                </c:pt>
                <c:pt idx="412">
                  <c:v>1.0570256818543309</c:v>
                </c:pt>
                <c:pt idx="413">
                  <c:v>0.92721563805196527</c:v>
                </c:pt>
                <c:pt idx="414">
                  <c:v>1.0223130223196641</c:v>
                </c:pt>
                <c:pt idx="415">
                  <c:v>1.0449744678798427</c:v>
                </c:pt>
                <c:pt idx="416">
                  <c:v>5.0375525433935078</c:v>
                </c:pt>
                <c:pt idx="417">
                  <c:v>4.9051729050881017</c:v>
                </c:pt>
                <c:pt idx="418">
                  <c:v>5.0030256551551533</c:v>
                </c:pt>
                <c:pt idx="419">
                  <c:v>5.9483822111871199</c:v>
                </c:pt>
                <c:pt idx="420">
                  <c:v>5.97854358752884</c:v>
                </c:pt>
                <c:pt idx="421">
                  <c:v>5.9791075482403224</c:v>
                </c:pt>
                <c:pt idx="422">
                  <c:v>6.0443920408831451</c:v>
                </c:pt>
                <c:pt idx="423">
                  <c:v>2.0622362407607935</c:v>
                </c:pt>
                <c:pt idx="424">
                  <c:v>1.9709071192374927</c:v>
                </c:pt>
                <c:pt idx="425">
                  <c:v>2.0896801060880845</c:v>
                </c:pt>
                <c:pt idx="426">
                  <c:v>2.0074531453447864</c:v>
                </c:pt>
                <c:pt idx="427">
                  <c:v>2.0308509233140044</c:v>
                </c:pt>
                <c:pt idx="428">
                  <c:v>3.001795421844943</c:v>
                </c:pt>
                <c:pt idx="429">
                  <c:v>3.0922843675978169</c:v>
                </c:pt>
                <c:pt idx="430">
                  <c:v>2.9867619123817359</c:v>
                </c:pt>
                <c:pt idx="431">
                  <c:v>3.9571275174948402</c:v>
                </c:pt>
                <c:pt idx="432">
                  <c:v>3.9083343469575662</c:v>
                </c:pt>
                <c:pt idx="433">
                  <c:v>3.9493709217712172</c:v>
                </c:pt>
                <c:pt idx="434">
                  <c:v>3.9327313860438733</c:v>
                </c:pt>
                <c:pt idx="435">
                  <c:v>3.0173248675847741</c:v>
                </c:pt>
                <c:pt idx="436">
                  <c:v>2.9336844629951968</c:v>
                </c:pt>
                <c:pt idx="437">
                  <c:v>2.0535117200437889</c:v>
                </c:pt>
                <c:pt idx="438">
                  <c:v>1.9639078567606179</c:v>
                </c:pt>
                <c:pt idx="439">
                  <c:v>3.9636765290927189</c:v>
                </c:pt>
                <c:pt idx="440">
                  <c:v>5.0526990695529532</c:v>
                </c:pt>
                <c:pt idx="441">
                  <c:v>5.0815258866997723</c:v>
                </c:pt>
                <c:pt idx="442">
                  <c:v>5.0985026926910875</c:v>
                </c:pt>
                <c:pt idx="443">
                  <c:v>4.9608575454224333</c:v>
                </c:pt>
                <c:pt idx="444">
                  <c:v>3.9130990549617155</c:v>
                </c:pt>
                <c:pt idx="445">
                  <c:v>4.9870775921080348</c:v>
                </c:pt>
                <c:pt idx="446">
                  <c:v>5.9673554881387414</c:v>
                </c:pt>
                <c:pt idx="447">
                  <c:v>6.0743569255075682</c:v>
                </c:pt>
                <c:pt idx="448">
                  <c:v>6.9942407731807439</c:v>
                </c:pt>
                <c:pt idx="449">
                  <c:v>7.0723170536345767</c:v>
                </c:pt>
                <c:pt idx="450">
                  <c:v>6.9530721652612844</c:v>
                </c:pt>
                <c:pt idx="451">
                  <c:v>6.9744346085211664</c:v>
                </c:pt>
                <c:pt idx="452">
                  <c:v>4.9506269709940121</c:v>
                </c:pt>
                <c:pt idx="453">
                  <c:v>6.0448069091619789</c:v>
                </c:pt>
                <c:pt idx="454">
                  <c:v>1.0210835071427025</c:v>
                </c:pt>
                <c:pt idx="455">
                  <c:v>7.0220583876770268</c:v>
                </c:pt>
                <c:pt idx="456">
                  <c:v>6.905410338198716</c:v>
                </c:pt>
                <c:pt idx="457">
                  <c:v>6.9421914414926915</c:v>
                </c:pt>
                <c:pt idx="458">
                  <c:v>3.9931005997536091</c:v>
                </c:pt>
                <c:pt idx="459">
                  <c:v>4.0873925287554913</c:v>
                </c:pt>
                <c:pt idx="460">
                  <c:v>3.9513729982176398</c:v>
                </c:pt>
                <c:pt idx="461">
                  <c:v>3.0758709883054838</c:v>
                </c:pt>
                <c:pt idx="462">
                  <c:v>3.019000239602522</c:v>
                </c:pt>
                <c:pt idx="463">
                  <c:v>2.9295185543331081</c:v>
                </c:pt>
                <c:pt idx="464">
                  <c:v>1.9548694438814369</c:v>
                </c:pt>
                <c:pt idx="465">
                  <c:v>2.0404552040400095</c:v>
                </c:pt>
                <c:pt idx="466">
                  <c:v>3.9678003910514641</c:v>
                </c:pt>
                <c:pt idx="467">
                  <c:v>3.0558046159960082</c:v>
                </c:pt>
                <c:pt idx="468">
                  <c:v>4.9077998367705034</c:v>
                </c:pt>
                <c:pt idx="469">
                  <c:v>5.0679682155341688</c:v>
                </c:pt>
                <c:pt idx="470">
                  <c:v>3.0203431759376915</c:v>
                </c:pt>
                <c:pt idx="471">
                  <c:v>2.9802242678921114</c:v>
                </c:pt>
                <c:pt idx="472">
                  <c:v>3.0070256724308235</c:v>
                </c:pt>
                <c:pt idx="473">
                  <c:v>4.9278031508196216</c:v>
                </c:pt>
                <c:pt idx="474">
                  <c:v>4.9639786667216406</c:v>
                </c:pt>
                <c:pt idx="475">
                  <c:v>6.9645749000910637</c:v>
                </c:pt>
                <c:pt idx="476">
                  <c:v>6.0583341508663295</c:v>
                </c:pt>
                <c:pt idx="477">
                  <c:v>6.0643156455060776</c:v>
                </c:pt>
                <c:pt idx="478">
                  <c:v>5.9468485343220037</c:v>
                </c:pt>
                <c:pt idx="479">
                  <c:v>6.0260083947861824</c:v>
                </c:pt>
                <c:pt idx="480">
                  <c:v>5.9456895727913803</c:v>
                </c:pt>
                <c:pt idx="481">
                  <c:v>7.0603414620291991</c:v>
                </c:pt>
                <c:pt idx="482">
                  <c:v>5.0449156492121077</c:v>
                </c:pt>
                <c:pt idx="483">
                  <c:v>6.0825466488744606</c:v>
                </c:pt>
                <c:pt idx="484">
                  <c:v>6.9666193457674845</c:v>
                </c:pt>
                <c:pt idx="485">
                  <c:v>7.057792656328191</c:v>
                </c:pt>
                <c:pt idx="486">
                  <c:v>6.9091269406047386</c:v>
                </c:pt>
                <c:pt idx="487">
                  <c:v>6.9971988215680314</c:v>
                </c:pt>
                <c:pt idx="488">
                  <c:v>7.0718381507259949</c:v>
                </c:pt>
                <c:pt idx="489">
                  <c:v>1.0763597626917718</c:v>
                </c:pt>
                <c:pt idx="490">
                  <c:v>6.906743128924373</c:v>
                </c:pt>
                <c:pt idx="491">
                  <c:v>7.0931567393315857</c:v>
                </c:pt>
                <c:pt idx="492">
                  <c:v>1.0767919288359726</c:v>
                </c:pt>
                <c:pt idx="493">
                  <c:v>1.0170451091043611</c:v>
                </c:pt>
                <c:pt idx="494">
                  <c:v>1.0053122407296233</c:v>
                </c:pt>
                <c:pt idx="495">
                  <c:v>1.0978766429920097</c:v>
                </c:pt>
                <c:pt idx="496">
                  <c:v>1.0674923524931306</c:v>
                </c:pt>
                <c:pt idx="497">
                  <c:v>1.9650040562070936</c:v>
                </c:pt>
                <c:pt idx="498">
                  <c:v>0.90320490249822838</c:v>
                </c:pt>
                <c:pt idx="499">
                  <c:v>2.0087536614074426</c:v>
                </c:pt>
                <c:pt idx="500">
                  <c:v>2.0539376587922469</c:v>
                </c:pt>
                <c:pt idx="501">
                  <c:v>2.064585492527883</c:v>
                </c:pt>
                <c:pt idx="502">
                  <c:v>3.0665682463426314</c:v>
                </c:pt>
                <c:pt idx="503">
                  <c:v>2.9029009628732529</c:v>
                </c:pt>
                <c:pt idx="504">
                  <c:v>3.0720403516808727</c:v>
                </c:pt>
                <c:pt idx="505">
                  <c:v>3.0392918388797474</c:v>
                </c:pt>
                <c:pt idx="506">
                  <c:v>3.0224059340457887</c:v>
                </c:pt>
                <c:pt idx="507">
                  <c:v>3.0043913722702822</c:v>
                </c:pt>
                <c:pt idx="508">
                  <c:v>6.0335129352046488</c:v>
                </c:pt>
                <c:pt idx="509">
                  <c:v>2.9609431771488821</c:v>
                </c:pt>
                <c:pt idx="510">
                  <c:v>5.0464065201283121</c:v>
                </c:pt>
                <c:pt idx="511">
                  <c:v>4.0483452442346728</c:v>
                </c:pt>
                <c:pt idx="512">
                  <c:v>2.9951212485584469</c:v>
                </c:pt>
                <c:pt idx="513">
                  <c:v>4.0613723826326664</c:v>
                </c:pt>
                <c:pt idx="514">
                  <c:v>2.9367265600549928</c:v>
                </c:pt>
                <c:pt idx="515">
                  <c:v>4.9825130801682365</c:v>
                </c:pt>
                <c:pt idx="516">
                  <c:v>4.9096676963551955</c:v>
                </c:pt>
                <c:pt idx="517">
                  <c:v>5.9435562783369829</c:v>
                </c:pt>
                <c:pt idx="518">
                  <c:v>4.0835907461790129</c:v>
                </c:pt>
                <c:pt idx="519">
                  <c:v>5.0809095642432274</c:v>
                </c:pt>
                <c:pt idx="520">
                  <c:v>5.0448161538292107</c:v>
                </c:pt>
                <c:pt idx="521">
                  <c:v>5.9138618288349409</c:v>
                </c:pt>
                <c:pt idx="522">
                  <c:v>6.9842559574343941</c:v>
                </c:pt>
                <c:pt idx="523">
                  <c:v>7.0971409212060257</c:v>
                </c:pt>
                <c:pt idx="524">
                  <c:v>6.9178075310758773</c:v>
                </c:pt>
                <c:pt idx="525">
                  <c:v>6.9716830719639376</c:v>
                </c:pt>
                <c:pt idx="526">
                  <c:v>7.0373954807360937</c:v>
                </c:pt>
                <c:pt idx="527">
                  <c:v>7.0693844480016654</c:v>
                </c:pt>
                <c:pt idx="528">
                  <c:v>3.909948361073988</c:v>
                </c:pt>
                <c:pt idx="529">
                  <c:v>6.9123684140959707</c:v>
                </c:pt>
                <c:pt idx="530">
                  <c:v>6.9877074545180786</c:v>
                </c:pt>
                <c:pt idx="531">
                  <c:v>0.98463639613422183</c:v>
                </c:pt>
                <c:pt idx="532">
                  <c:v>1.9949194763257601</c:v>
                </c:pt>
                <c:pt idx="533">
                  <c:v>2.0193281716003013</c:v>
                </c:pt>
                <c:pt idx="534">
                  <c:v>1.901309652062388</c:v>
                </c:pt>
                <c:pt idx="535">
                  <c:v>1.9778244097259381</c:v>
                </c:pt>
                <c:pt idx="536">
                  <c:v>1.0590608957061713</c:v>
                </c:pt>
                <c:pt idx="537">
                  <c:v>0.90863585278790249</c:v>
                </c:pt>
                <c:pt idx="538">
                  <c:v>1.0669055193003452</c:v>
                </c:pt>
                <c:pt idx="539">
                  <c:v>2.0399858962562276</c:v>
                </c:pt>
                <c:pt idx="540">
                  <c:v>5.9567572583495156</c:v>
                </c:pt>
                <c:pt idx="541">
                  <c:v>0.95562047090187174</c:v>
                </c:pt>
                <c:pt idx="542">
                  <c:v>0.9035846445125072</c:v>
                </c:pt>
                <c:pt idx="543">
                  <c:v>1.0338048757636209</c:v>
                </c:pt>
                <c:pt idx="544">
                  <c:v>1.0715876456549491</c:v>
                </c:pt>
                <c:pt idx="545">
                  <c:v>1.0807495540548913</c:v>
                </c:pt>
                <c:pt idx="546">
                  <c:v>1.0512334740416949</c:v>
                </c:pt>
                <c:pt idx="547">
                  <c:v>5.9258103119892107</c:v>
                </c:pt>
                <c:pt idx="548">
                  <c:v>6.0432633026675795</c:v>
                </c:pt>
                <c:pt idx="549">
                  <c:v>5.9471655382906281</c:v>
                </c:pt>
                <c:pt idx="550">
                  <c:v>3.0879060440975943</c:v>
                </c:pt>
                <c:pt idx="551">
                  <c:v>3.0715495752243465</c:v>
                </c:pt>
                <c:pt idx="552">
                  <c:v>0.93432198288677426</c:v>
                </c:pt>
                <c:pt idx="553">
                  <c:v>1.0806274087202143</c:v>
                </c:pt>
                <c:pt idx="554">
                  <c:v>6.0639165711598597</c:v>
                </c:pt>
                <c:pt idx="555">
                  <c:v>1.9122127424382382</c:v>
                </c:pt>
                <c:pt idx="556">
                  <c:v>6.0541689439343962</c:v>
                </c:pt>
                <c:pt idx="557">
                  <c:v>1.9174858687264669</c:v>
                </c:pt>
                <c:pt idx="558">
                  <c:v>7.0865936489945121</c:v>
                </c:pt>
                <c:pt idx="559">
                  <c:v>6.965853410479462</c:v>
                </c:pt>
                <c:pt idx="560">
                  <c:v>1.9237577881547234</c:v>
                </c:pt>
                <c:pt idx="561">
                  <c:v>7.0688433231001202</c:v>
                </c:pt>
                <c:pt idx="562">
                  <c:v>0.98217768973207054</c:v>
                </c:pt>
                <c:pt idx="563">
                  <c:v>7.0077978382787238</c:v>
                </c:pt>
                <c:pt idx="564">
                  <c:v>6.0465931277722271</c:v>
                </c:pt>
                <c:pt idx="565">
                  <c:v>4.0054115954214664</c:v>
                </c:pt>
                <c:pt idx="566">
                  <c:v>3.9958300998937317</c:v>
                </c:pt>
                <c:pt idx="567">
                  <c:v>2.9049371185399768</c:v>
                </c:pt>
                <c:pt idx="568">
                  <c:v>3.9745993517761469</c:v>
                </c:pt>
                <c:pt idx="569">
                  <c:v>3.9944900029488966</c:v>
                </c:pt>
                <c:pt idx="570">
                  <c:v>7.0879088462227902</c:v>
                </c:pt>
                <c:pt idx="571">
                  <c:v>6.0496359011343994</c:v>
                </c:pt>
                <c:pt idx="572">
                  <c:v>1.9304210661740595</c:v>
                </c:pt>
                <c:pt idx="573">
                  <c:v>5.0834830535942093</c:v>
                </c:pt>
                <c:pt idx="574">
                  <c:v>4.0735534785310978</c:v>
                </c:pt>
                <c:pt idx="575">
                  <c:v>4.0415676352206145</c:v>
                </c:pt>
                <c:pt idx="576">
                  <c:v>4.0411571641543551</c:v>
                </c:pt>
                <c:pt idx="577">
                  <c:v>0.97945388075218454</c:v>
                </c:pt>
                <c:pt idx="578">
                  <c:v>4.0739519601691301</c:v>
                </c:pt>
                <c:pt idx="579">
                  <c:v>5.0689124589734131</c:v>
                </c:pt>
                <c:pt idx="580">
                  <c:v>5.0910979106289478</c:v>
                </c:pt>
                <c:pt idx="581">
                  <c:v>0.90631063077665741</c:v>
                </c:pt>
                <c:pt idx="582">
                  <c:v>3.0035860440065214</c:v>
                </c:pt>
                <c:pt idx="583">
                  <c:v>2.0370430362995671</c:v>
                </c:pt>
                <c:pt idx="584">
                  <c:v>0.9999024093883736</c:v>
                </c:pt>
                <c:pt idx="585">
                  <c:v>5.9024643300469748</c:v>
                </c:pt>
                <c:pt idx="586">
                  <c:v>3.0781686963955508</c:v>
                </c:pt>
                <c:pt idx="587">
                  <c:v>5.0421293401658325</c:v>
                </c:pt>
                <c:pt idx="588">
                  <c:v>6.9321247048728614</c:v>
                </c:pt>
                <c:pt idx="589">
                  <c:v>3.0588625821357711</c:v>
                </c:pt>
                <c:pt idx="590">
                  <c:v>2.0547950400971229</c:v>
                </c:pt>
                <c:pt idx="591">
                  <c:v>3.0958941318294833</c:v>
                </c:pt>
                <c:pt idx="592">
                  <c:v>6.0424218847814375</c:v>
                </c:pt>
                <c:pt idx="593">
                  <c:v>7.076064953940258</c:v>
                </c:pt>
                <c:pt idx="594">
                  <c:v>5.0316417713531472</c:v>
                </c:pt>
                <c:pt idx="595">
                  <c:v>2.9341156724606363</c:v>
                </c:pt>
                <c:pt idx="596">
                  <c:v>6.9925989293642719</c:v>
                </c:pt>
                <c:pt idx="597">
                  <c:v>0.98955772051895885</c:v>
                </c:pt>
                <c:pt idx="598">
                  <c:v>6.0880773006574689</c:v>
                </c:pt>
                <c:pt idx="599">
                  <c:v>5.9899895397717602</c:v>
                </c:pt>
                <c:pt idx="600">
                  <c:v>6.9240933666101379</c:v>
                </c:pt>
                <c:pt idx="601">
                  <c:v>3.0469089663348798</c:v>
                </c:pt>
                <c:pt idx="602">
                  <c:v>2.0033307294144791</c:v>
                </c:pt>
                <c:pt idx="603">
                  <c:v>6.9297687900239699</c:v>
                </c:pt>
                <c:pt idx="604">
                  <c:v>4.9333380938410922</c:v>
                </c:pt>
                <c:pt idx="605">
                  <c:v>2.0901748035104815</c:v>
                </c:pt>
                <c:pt idx="606">
                  <c:v>4.0651050003660547</c:v>
                </c:pt>
                <c:pt idx="607">
                  <c:v>7.0971223648829023</c:v>
                </c:pt>
                <c:pt idx="608">
                  <c:v>4.0746100245387478</c:v>
                </c:pt>
                <c:pt idx="609">
                  <c:v>3.9401211612222649</c:v>
                </c:pt>
                <c:pt idx="610">
                  <c:v>5.0794058010617693</c:v>
                </c:pt>
                <c:pt idx="611">
                  <c:v>1.0260943408748548</c:v>
                </c:pt>
                <c:pt idx="612">
                  <c:v>5.9456673963637225</c:v>
                </c:pt>
                <c:pt idx="613">
                  <c:v>0.9219976336564305</c:v>
                </c:pt>
                <c:pt idx="614">
                  <c:v>6.9239946493116689</c:v>
                </c:pt>
                <c:pt idx="615">
                  <c:v>7.0007318145920339</c:v>
                </c:pt>
                <c:pt idx="616">
                  <c:v>2.0717402742288944</c:v>
                </c:pt>
                <c:pt idx="617">
                  <c:v>1.9373277225486882</c:v>
                </c:pt>
                <c:pt idx="618">
                  <c:v>2.9137620534419053</c:v>
                </c:pt>
                <c:pt idx="619">
                  <c:v>6.0516458904321535</c:v>
                </c:pt>
                <c:pt idx="620">
                  <c:v>2.0433478594279726</c:v>
                </c:pt>
                <c:pt idx="621">
                  <c:v>5.0812886070965604</c:v>
                </c:pt>
                <c:pt idx="622">
                  <c:v>5.9063190756456798</c:v>
                </c:pt>
                <c:pt idx="623">
                  <c:v>2.9857975925780691</c:v>
                </c:pt>
                <c:pt idx="624">
                  <c:v>5.9240635298535329</c:v>
                </c:pt>
                <c:pt idx="625">
                  <c:v>4.9381016614202151</c:v>
                </c:pt>
                <c:pt idx="626">
                  <c:v>0.95053483812835415</c:v>
                </c:pt>
                <c:pt idx="627">
                  <c:v>0.95366589216248754</c:v>
                </c:pt>
                <c:pt idx="628">
                  <c:v>1.0379916071029667</c:v>
                </c:pt>
                <c:pt idx="629">
                  <c:v>4.9040726110136745</c:v>
                </c:pt>
                <c:pt idx="630">
                  <c:v>0.95667960884440084</c:v>
                </c:pt>
                <c:pt idx="631">
                  <c:v>6.0777433208877509</c:v>
                </c:pt>
                <c:pt idx="632">
                  <c:v>4.0154312258992615</c:v>
                </c:pt>
                <c:pt idx="633">
                  <c:v>7.0196108600500366</c:v>
                </c:pt>
                <c:pt idx="634">
                  <c:v>3.0091512145077539</c:v>
                </c:pt>
                <c:pt idx="635">
                  <c:v>1.0888571867479218</c:v>
                </c:pt>
                <c:pt idx="636">
                  <c:v>5.9899906321899605</c:v>
                </c:pt>
                <c:pt idx="637">
                  <c:v>7.0959098597776622</c:v>
                </c:pt>
                <c:pt idx="638">
                  <c:v>6.9113287317185801</c:v>
                </c:pt>
                <c:pt idx="639">
                  <c:v>2.9587629723650481</c:v>
                </c:pt>
                <c:pt idx="640">
                  <c:v>3.0115213608357112</c:v>
                </c:pt>
                <c:pt idx="641">
                  <c:v>5.0872609691021973</c:v>
                </c:pt>
                <c:pt idx="642">
                  <c:v>5.0054505634203172</c:v>
                </c:pt>
                <c:pt idx="643">
                  <c:v>1.0046586031246341</c:v>
                </c:pt>
                <c:pt idx="644">
                  <c:v>2.0254605840706197</c:v>
                </c:pt>
                <c:pt idx="645">
                  <c:v>2.9740678225672128</c:v>
                </c:pt>
                <c:pt idx="646">
                  <c:v>4.0040181374157502</c:v>
                </c:pt>
                <c:pt idx="647">
                  <c:v>2.048176420216139</c:v>
                </c:pt>
                <c:pt idx="648">
                  <c:v>0.95738269323506986</c:v>
                </c:pt>
                <c:pt idx="649">
                  <c:v>1.987224283804863</c:v>
                </c:pt>
                <c:pt idx="650">
                  <c:v>6.0182119913819854</c:v>
                </c:pt>
                <c:pt idx="651">
                  <c:v>5.0047925958921029</c:v>
                </c:pt>
                <c:pt idx="652">
                  <c:v>0.90239010316957968</c:v>
                </c:pt>
                <c:pt idx="653">
                  <c:v>4.0814970265141168</c:v>
                </c:pt>
                <c:pt idx="654">
                  <c:v>2.0736238742687347</c:v>
                </c:pt>
                <c:pt idx="655">
                  <c:v>6.9767766988098803</c:v>
                </c:pt>
                <c:pt idx="656">
                  <c:v>6.0598446326261763</c:v>
                </c:pt>
                <c:pt idx="657">
                  <c:v>2.9645497269866978</c:v>
                </c:pt>
                <c:pt idx="658">
                  <c:v>0.97079403289735644</c:v>
                </c:pt>
                <c:pt idx="659">
                  <c:v>6.9426641337620749</c:v>
                </c:pt>
                <c:pt idx="660">
                  <c:v>2.00309394597465</c:v>
                </c:pt>
                <c:pt idx="661">
                  <c:v>6.0846596508456745</c:v>
                </c:pt>
                <c:pt idx="662">
                  <c:v>2.0056760900131247</c:v>
                </c:pt>
                <c:pt idx="663">
                  <c:v>7.0257658328315467</c:v>
                </c:pt>
                <c:pt idx="664">
                  <c:v>1.0457705645075051</c:v>
                </c:pt>
                <c:pt idx="665">
                  <c:v>6.9490606387799847</c:v>
                </c:pt>
                <c:pt idx="666">
                  <c:v>3.0060202500124129</c:v>
                </c:pt>
                <c:pt idx="667">
                  <c:v>3.9311227385258607</c:v>
                </c:pt>
                <c:pt idx="668">
                  <c:v>1.0727534405037391</c:v>
                </c:pt>
                <c:pt idx="669">
                  <c:v>3.963282664409038</c:v>
                </c:pt>
                <c:pt idx="670">
                  <c:v>0.96363511003925562</c:v>
                </c:pt>
                <c:pt idx="671">
                  <c:v>4.0451218992432745</c:v>
                </c:pt>
                <c:pt idx="672">
                  <c:v>6.9479236465837397</c:v>
                </c:pt>
                <c:pt idx="673">
                  <c:v>2.0629274964448312</c:v>
                </c:pt>
                <c:pt idx="674">
                  <c:v>3.0893832547073257</c:v>
                </c:pt>
                <c:pt idx="675">
                  <c:v>4.980289406617989</c:v>
                </c:pt>
                <c:pt idx="676">
                  <c:v>1.0227441945026348</c:v>
                </c:pt>
                <c:pt idx="677">
                  <c:v>6.0329761727947542</c:v>
                </c:pt>
                <c:pt idx="678">
                  <c:v>5.9999605885766663</c:v>
                </c:pt>
                <c:pt idx="679">
                  <c:v>7.0528552789980079</c:v>
                </c:pt>
                <c:pt idx="680">
                  <c:v>1.931615714144113</c:v>
                </c:pt>
                <c:pt idx="681">
                  <c:v>2.9383770620625866</c:v>
                </c:pt>
                <c:pt idx="682">
                  <c:v>2.9274648514362878</c:v>
                </c:pt>
                <c:pt idx="683">
                  <c:v>0.986951512466968</c:v>
                </c:pt>
                <c:pt idx="684">
                  <c:v>4.9095041107532031</c:v>
                </c:pt>
                <c:pt idx="685">
                  <c:v>4.0775065275166726</c:v>
                </c:pt>
                <c:pt idx="686">
                  <c:v>6.9197971198720039</c:v>
                </c:pt>
                <c:pt idx="687">
                  <c:v>4.92106349515071</c:v>
                </c:pt>
                <c:pt idx="688">
                  <c:v>3.0405859640310773</c:v>
                </c:pt>
                <c:pt idx="689">
                  <c:v>6.9821633327882422</c:v>
                </c:pt>
                <c:pt idx="690">
                  <c:v>4.9442289983927878</c:v>
                </c:pt>
                <c:pt idx="691">
                  <c:v>5.9023586690271204</c:v>
                </c:pt>
                <c:pt idx="692">
                  <c:v>6.9437263831612803</c:v>
                </c:pt>
                <c:pt idx="693">
                  <c:v>5.0176189561646156</c:v>
                </c:pt>
                <c:pt idx="694">
                  <c:v>2.9576182353554135</c:v>
                </c:pt>
                <c:pt idx="695">
                  <c:v>3.9485777949497307</c:v>
                </c:pt>
                <c:pt idx="696">
                  <c:v>6.0803332061599882</c:v>
                </c:pt>
                <c:pt idx="697">
                  <c:v>2.9566561567215359</c:v>
                </c:pt>
                <c:pt idx="698">
                  <c:v>1.0556600132457863</c:v>
                </c:pt>
                <c:pt idx="699">
                  <c:v>7.0158854455881237</c:v>
                </c:pt>
                <c:pt idx="700">
                  <c:v>0.97280034998073994</c:v>
                </c:pt>
                <c:pt idx="701">
                  <c:v>1.04130682910695</c:v>
                </c:pt>
                <c:pt idx="702">
                  <c:v>2.9123783743911971</c:v>
                </c:pt>
                <c:pt idx="703">
                  <c:v>2.9384066179158808</c:v>
                </c:pt>
                <c:pt idx="704">
                  <c:v>1.9109964745810935</c:v>
                </c:pt>
                <c:pt idx="705">
                  <c:v>6.9001024623357674</c:v>
                </c:pt>
                <c:pt idx="706">
                  <c:v>3.9699088335699844</c:v>
                </c:pt>
                <c:pt idx="707">
                  <c:v>2.9932281993357051</c:v>
                </c:pt>
                <c:pt idx="708">
                  <c:v>4.9133382771707543</c:v>
                </c:pt>
                <c:pt idx="709">
                  <c:v>4.9952038243940526</c:v>
                </c:pt>
                <c:pt idx="710">
                  <c:v>5.9568639605595992</c:v>
                </c:pt>
                <c:pt idx="711">
                  <c:v>2.0253515884262452</c:v>
                </c:pt>
                <c:pt idx="712">
                  <c:v>6.9527633692008299</c:v>
                </c:pt>
                <c:pt idx="713">
                  <c:v>3.9907530876751571</c:v>
                </c:pt>
                <c:pt idx="714">
                  <c:v>4.060647847521472</c:v>
                </c:pt>
                <c:pt idx="715">
                  <c:v>6.0222815503311518</c:v>
                </c:pt>
                <c:pt idx="716">
                  <c:v>0.94000669896931488</c:v>
                </c:pt>
                <c:pt idx="717">
                  <c:v>3.9327967737383118</c:v>
                </c:pt>
                <c:pt idx="718">
                  <c:v>5.9362229739933934</c:v>
                </c:pt>
                <c:pt idx="719">
                  <c:v>6.0296325421148476</c:v>
                </c:pt>
                <c:pt idx="720">
                  <c:v>5.9641266268999091</c:v>
                </c:pt>
                <c:pt idx="721">
                  <c:v>6.0258649454504924</c:v>
                </c:pt>
                <c:pt idx="722">
                  <c:v>4.0214005311900465</c:v>
                </c:pt>
                <c:pt idx="723">
                  <c:v>3.9573169764080522</c:v>
                </c:pt>
                <c:pt idx="724">
                  <c:v>7.0906500328369733</c:v>
                </c:pt>
                <c:pt idx="725">
                  <c:v>6.0787245808033799</c:v>
                </c:pt>
                <c:pt idx="726">
                  <c:v>4.0570556536490407</c:v>
                </c:pt>
                <c:pt idx="727">
                  <c:v>3.0222610476221927</c:v>
                </c:pt>
                <c:pt idx="728">
                  <c:v>1.0458031023853853</c:v>
                </c:pt>
                <c:pt idx="729">
                  <c:v>3.0652176143598506</c:v>
                </c:pt>
                <c:pt idx="730">
                  <c:v>6.0853098117800455</c:v>
                </c:pt>
                <c:pt idx="731">
                  <c:v>7.0946935832340934</c:v>
                </c:pt>
                <c:pt idx="732">
                  <c:v>2.9560697005229608</c:v>
                </c:pt>
                <c:pt idx="733">
                  <c:v>1.096824575916727</c:v>
                </c:pt>
                <c:pt idx="734">
                  <c:v>0.91299891869657956</c:v>
                </c:pt>
                <c:pt idx="735">
                  <c:v>6.0846807868434913</c:v>
                </c:pt>
                <c:pt idx="736">
                  <c:v>6.03209422916661</c:v>
                </c:pt>
                <c:pt idx="737">
                  <c:v>0.9155648125103667</c:v>
                </c:pt>
                <c:pt idx="738">
                  <c:v>1.0260496751411232</c:v>
                </c:pt>
                <c:pt idx="739">
                  <c:v>4.9407129593777057</c:v>
                </c:pt>
                <c:pt idx="740">
                  <c:v>7.085859945789406</c:v>
                </c:pt>
                <c:pt idx="741">
                  <c:v>7.0079845112175194</c:v>
                </c:pt>
                <c:pt idx="742">
                  <c:v>6.9096649197832019</c:v>
                </c:pt>
                <c:pt idx="743">
                  <c:v>6.9806784536930753</c:v>
                </c:pt>
                <c:pt idx="744">
                  <c:v>6.9319120961194036</c:v>
                </c:pt>
                <c:pt idx="745">
                  <c:v>6.0359786472963206</c:v>
                </c:pt>
                <c:pt idx="746">
                  <c:v>3.9883381308420423</c:v>
                </c:pt>
                <c:pt idx="747">
                  <c:v>4.0673743114817391</c:v>
                </c:pt>
                <c:pt idx="748">
                  <c:v>4.0989506466433792</c:v>
                </c:pt>
                <c:pt idx="749">
                  <c:v>3.9246025889893681</c:v>
                </c:pt>
                <c:pt idx="750">
                  <c:v>3.9228707508850342</c:v>
                </c:pt>
                <c:pt idx="751">
                  <c:v>3.9047382168237923</c:v>
                </c:pt>
                <c:pt idx="752">
                  <c:v>4.0749057573301366</c:v>
                </c:pt>
                <c:pt idx="753">
                  <c:v>4.0291834666550361</c:v>
                </c:pt>
                <c:pt idx="754">
                  <c:v>5.0042505120576255</c:v>
                </c:pt>
                <c:pt idx="755">
                  <c:v>5.0048110451933674</c:v>
                </c:pt>
                <c:pt idx="756">
                  <c:v>3.9294955927927178</c:v>
                </c:pt>
                <c:pt idx="757">
                  <c:v>3.9963170457525696</c:v>
                </c:pt>
                <c:pt idx="758">
                  <c:v>3.974007438094358</c:v>
                </c:pt>
                <c:pt idx="759">
                  <c:v>2.9064796162272271</c:v>
                </c:pt>
                <c:pt idx="760">
                  <c:v>2.9425736239757994</c:v>
                </c:pt>
                <c:pt idx="761">
                  <c:v>3.0747755145727229</c:v>
                </c:pt>
                <c:pt idx="762">
                  <c:v>3.0937732050012929</c:v>
                </c:pt>
                <c:pt idx="763">
                  <c:v>1.9420488029500094</c:v>
                </c:pt>
                <c:pt idx="764">
                  <c:v>2.042701498882479</c:v>
                </c:pt>
                <c:pt idx="765">
                  <c:v>6.9033603491942177</c:v>
                </c:pt>
                <c:pt idx="766">
                  <c:v>7.0195557734478093</c:v>
                </c:pt>
                <c:pt idx="767">
                  <c:v>6.9010998234665344</c:v>
                </c:pt>
                <c:pt idx="768">
                  <c:v>6.9963549666432936</c:v>
                </c:pt>
                <c:pt idx="769">
                  <c:v>6.0950924582671746</c:v>
                </c:pt>
                <c:pt idx="770">
                  <c:v>4.911155440284511</c:v>
                </c:pt>
                <c:pt idx="771">
                  <c:v>5.0462290410108999</c:v>
                </c:pt>
                <c:pt idx="772">
                  <c:v>3.9405298247754295</c:v>
                </c:pt>
                <c:pt idx="773">
                  <c:v>4.9517382372641476</c:v>
                </c:pt>
                <c:pt idx="774">
                  <c:v>2.9173520238565733</c:v>
                </c:pt>
                <c:pt idx="775">
                  <c:v>2.9517723957468025</c:v>
                </c:pt>
                <c:pt idx="776">
                  <c:v>2.0439945631004757</c:v>
                </c:pt>
                <c:pt idx="777">
                  <c:v>0.9045790712896612</c:v>
                </c:pt>
                <c:pt idx="778">
                  <c:v>3.9700700037337149</c:v>
                </c:pt>
                <c:pt idx="779">
                  <c:v>3.9589312757678843</c:v>
                </c:pt>
                <c:pt idx="780">
                  <c:v>1.9696382193255317</c:v>
                </c:pt>
                <c:pt idx="781">
                  <c:v>1.050784390655344</c:v>
                </c:pt>
                <c:pt idx="782">
                  <c:v>0.96766245949853225</c:v>
                </c:pt>
                <c:pt idx="783">
                  <c:v>1.0874749458290855</c:v>
                </c:pt>
                <c:pt idx="784">
                  <c:v>0.93240745948237136</c:v>
                </c:pt>
                <c:pt idx="785">
                  <c:v>5.9319798355340634</c:v>
                </c:pt>
                <c:pt idx="786">
                  <c:v>5.9666766327625806</c:v>
                </c:pt>
                <c:pt idx="787">
                  <c:v>1.0394763516575476</c:v>
                </c:pt>
                <c:pt idx="788">
                  <c:v>0.92608089482216294</c:v>
                </c:pt>
                <c:pt idx="789">
                  <c:v>4.9672402070195174</c:v>
                </c:pt>
                <c:pt idx="790">
                  <c:v>0.93947814543210073</c:v>
                </c:pt>
                <c:pt idx="791">
                  <c:v>1.0345113709267362</c:v>
                </c:pt>
                <c:pt idx="792">
                  <c:v>2.0565278633500781</c:v>
                </c:pt>
                <c:pt idx="793">
                  <c:v>1.9311572141486959</c:v>
                </c:pt>
                <c:pt idx="794">
                  <c:v>2.084935306369061</c:v>
                </c:pt>
                <c:pt idx="795">
                  <c:v>2.9315015173186518</c:v>
                </c:pt>
                <c:pt idx="796">
                  <c:v>2.9507936352676518</c:v>
                </c:pt>
                <c:pt idx="797">
                  <c:v>2.9081563384311613</c:v>
                </c:pt>
                <c:pt idx="798">
                  <c:v>1.9019384474233911</c:v>
                </c:pt>
                <c:pt idx="799">
                  <c:v>5.9753047360517915</c:v>
                </c:pt>
                <c:pt idx="800">
                  <c:v>5.9425619531862788</c:v>
                </c:pt>
                <c:pt idx="801">
                  <c:v>6.0674189804219241</c:v>
                </c:pt>
                <c:pt idx="802">
                  <c:v>6.0427013718057427</c:v>
                </c:pt>
                <c:pt idx="803">
                  <c:v>2.0189040472288031</c:v>
                </c:pt>
                <c:pt idx="804">
                  <c:v>7.0354014007170269</c:v>
                </c:pt>
                <c:pt idx="805">
                  <c:v>6.9635307936552842</c:v>
                </c:pt>
                <c:pt idx="806">
                  <c:v>7.0357722444583004</c:v>
                </c:pt>
                <c:pt idx="807">
                  <c:v>0.90491706463674737</c:v>
                </c:pt>
                <c:pt idx="808">
                  <c:v>1.0196033877245967</c:v>
                </c:pt>
                <c:pt idx="809">
                  <c:v>6.9303544477207737</c:v>
                </c:pt>
                <c:pt idx="810">
                  <c:v>7.0732159661278242</c:v>
                </c:pt>
                <c:pt idx="811">
                  <c:v>6.0661625167440096</c:v>
                </c:pt>
                <c:pt idx="812">
                  <c:v>4.0354628371726156</c:v>
                </c:pt>
                <c:pt idx="813">
                  <c:v>4.0022052187391379</c:v>
                </c:pt>
                <c:pt idx="814">
                  <c:v>5.0017650273053267</c:v>
                </c:pt>
                <c:pt idx="815">
                  <c:v>5.0539619785534686</c:v>
                </c:pt>
                <c:pt idx="816">
                  <c:v>5.0833102586224292</c:v>
                </c:pt>
                <c:pt idx="817">
                  <c:v>5.0924646433451963</c:v>
                </c:pt>
                <c:pt idx="818">
                  <c:v>3.0495447524253874</c:v>
                </c:pt>
                <c:pt idx="819">
                  <c:v>3.924308240519879</c:v>
                </c:pt>
                <c:pt idx="820">
                  <c:v>5.0919179636009622</c:v>
                </c:pt>
                <c:pt idx="821">
                  <c:v>4.962743062620329</c:v>
                </c:pt>
                <c:pt idx="822">
                  <c:v>5.0575247913073493</c:v>
                </c:pt>
                <c:pt idx="823">
                  <c:v>6.978681931603699</c:v>
                </c:pt>
                <c:pt idx="824">
                  <c:v>6.9100160545807103</c:v>
                </c:pt>
                <c:pt idx="825">
                  <c:v>6.9508212383275225</c:v>
                </c:pt>
                <c:pt idx="826">
                  <c:v>4.0947903345970458</c:v>
                </c:pt>
                <c:pt idx="827">
                  <c:v>6.0230926406796401</c:v>
                </c:pt>
                <c:pt idx="828">
                  <c:v>6.9306088487705226</c:v>
                </c:pt>
                <c:pt idx="829">
                  <c:v>7.0766438869619526</c:v>
                </c:pt>
                <c:pt idx="830">
                  <c:v>7.0735321534558739</c:v>
                </c:pt>
                <c:pt idx="831">
                  <c:v>7.0733151516563879</c:v>
                </c:pt>
                <c:pt idx="832">
                  <c:v>1.027786672159581</c:v>
                </c:pt>
                <c:pt idx="833">
                  <c:v>6.9227890697571031</c:v>
                </c:pt>
                <c:pt idx="834">
                  <c:v>2.0913078561535472</c:v>
                </c:pt>
                <c:pt idx="835">
                  <c:v>2.9654295341588397</c:v>
                </c:pt>
                <c:pt idx="836">
                  <c:v>2.970656891387685</c:v>
                </c:pt>
                <c:pt idx="837">
                  <c:v>1.969128372538997</c:v>
                </c:pt>
                <c:pt idx="838">
                  <c:v>1.9750085736910981</c:v>
                </c:pt>
                <c:pt idx="839">
                  <c:v>1.9118633652927013</c:v>
                </c:pt>
                <c:pt idx="840">
                  <c:v>1.9787555449526071</c:v>
                </c:pt>
                <c:pt idx="841">
                  <c:v>3.076678584305768</c:v>
                </c:pt>
                <c:pt idx="842">
                  <c:v>3.0868554788347873</c:v>
                </c:pt>
                <c:pt idx="843">
                  <c:v>3.9677807138927794</c:v>
                </c:pt>
                <c:pt idx="844">
                  <c:v>3.913588446152287</c:v>
                </c:pt>
                <c:pt idx="845">
                  <c:v>4.0656909318363423</c:v>
                </c:pt>
                <c:pt idx="846">
                  <c:v>2.9385905485131358</c:v>
                </c:pt>
                <c:pt idx="847">
                  <c:v>3.0546242159018404</c:v>
                </c:pt>
                <c:pt idx="848">
                  <c:v>3.0985842769492273</c:v>
                </c:pt>
                <c:pt idx="849">
                  <c:v>5.9110610477530354</c:v>
                </c:pt>
                <c:pt idx="850">
                  <c:v>5.9216009676730481</c:v>
                </c:pt>
                <c:pt idx="851">
                  <c:v>3.9645448425642642</c:v>
                </c:pt>
                <c:pt idx="852">
                  <c:v>6.0800092649442838</c:v>
                </c:pt>
                <c:pt idx="853">
                  <c:v>5.9329146522904681</c:v>
                </c:pt>
                <c:pt idx="854">
                  <c:v>5.9605194599463198</c:v>
                </c:pt>
                <c:pt idx="855">
                  <c:v>7.0269446176434611</c:v>
                </c:pt>
                <c:pt idx="856">
                  <c:v>7.0338448531310114</c:v>
                </c:pt>
                <c:pt idx="857">
                  <c:v>4.9795169334685827</c:v>
                </c:pt>
                <c:pt idx="858">
                  <c:v>6.975499953835266</c:v>
                </c:pt>
                <c:pt idx="859">
                  <c:v>6.0983746703848336</c:v>
                </c:pt>
                <c:pt idx="860">
                  <c:v>5.9340674661751454</c:v>
                </c:pt>
                <c:pt idx="861">
                  <c:v>6.9842512281019893</c:v>
                </c:pt>
                <c:pt idx="862">
                  <c:v>0.9250107745336863</c:v>
                </c:pt>
                <c:pt idx="863">
                  <c:v>7.022090971589213</c:v>
                </c:pt>
                <c:pt idx="864">
                  <c:v>6.9578490798298311</c:v>
                </c:pt>
                <c:pt idx="865">
                  <c:v>7.0818606406849431</c:v>
                </c:pt>
                <c:pt idx="866">
                  <c:v>7.0107507706856556</c:v>
                </c:pt>
                <c:pt idx="867">
                  <c:v>0.90715355510638684</c:v>
                </c:pt>
                <c:pt idx="868">
                  <c:v>1.0757286316511128</c:v>
                </c:pt>
                <c:pt idx="869">
                  <c:v>1.0674084232421368</c:v>
                </c:pt>
                <c:pt idx="870">
                  <c:v>2.0384482227743561</c:v>
                </c:pt>
                <c:pt idx="871">
                  <c:v>1.9199755033155452</c:v>
                </c:pt>
                <c:pt idx="872">
                  <c:v>2.0782005749067949</c:v>
                </c:pt>
                <c:pt idx="873">
                  <c:v>2.0051717129413005</c:v>
                </c:pt>
                <c:pt idx="874">
                  <c:v>2.0143452635924408</c:v>
                </c:pt>
                <c:pt idx="875">
                  <c:v>2.0492780957510828</c:v>
                </c:pt>
                <c:pt idx="876">
                  <c:v>2.9339482132666226</c:v>
                </c:pt>
                <c:pt idx="877">
                  <c:v>3.0367460757340496</c:v>
                </c:pt>
                <c:pt idx="878">
                  <c:v>5.0335609589053751</c:v>
                </c:pt>
                <c:pt idx="879">
                  <c:v>3.0398640868163964</c:v>
                </c:pt>
                <c:pt idx="880">
                  <c:v>2.9580096821481856</c:v>
                </c:pt>
                <c:pt idx="881">
                  <c:v>3.0595653620295007</c:v>
                </c:pt>
                <c:pt idx="882">
                  <c:v>6.9336378827958969</c:v>
                </c:pt>
                <c:pt idx="883">
                  <c:v>0.97210366908915657</c:v>
                </c:pt>
                <c:pt idx="884">
                  <c:v>4.9709061687877591</c:v>
                </c:pt>
                <c:pt idx="885">
                  <c:v>4.9147018471399946</c:v>
                </c:pt>
                <c:pt idx="886">
                  <c:v>5.0843751541728182</c:v>
                </c:pt>
                <c:pt idx="887">
                  <c:v>4.9817132253927809</c:v>
                </c:pt>
                <c:pt idx="888">
                  <c:v>5.0719291462865979</c:v>
                </c:pt>
                <c:pt idx="889">
                  <c:v>3.9412246271568461</c:v>
                </c:pt>
                <c:pt idx="890">
                  <c:v>6.0770313405109508</c:v>
                </c:pt>
                <c:pt idx="891">
                  <c:v>5.9427627361272153</c:v>
                </c:pt>
                <c:pt idx="892">
                  <c:v>5.9893716911264852</c:v>
                </c:pt>
                <c:pt idx="893">
                  <c:v>5.0913945299166805</c:v>
                </c:pt>
                <c:pt idx="894">
                  <c:v>4.9635095805129597</c:v>
                </c:pt>
                <c:pt idx="895">
                  <c:v>5.0842984946235497</c:v>
                </c:pt>
                <c:pt idx="896">
                  <c:v>5.009748762371216</c:v>
                </c:pt>
                <c:pt idx="897">
                  <c:v>5.0843815763385001</c:v>
                </c:pt>
                <c:pt idx="898">
                  <c:v>5.9081579168596114</c:v>
                </c:pt>
                <c:pt idx="899">
                  <c:v>5.9692645594220375</c:v>
                </c:pt>
                <c:pt idx="900">
                  <c:v>7.0952728959899201</c:v>
                </c:pt>
                <c:pt idx="901">
                  <c:v>6.9143408992769801</c:v>
                </c:pt>
                <c:pt idx="902">
                  <c:v>7.0542362706850517</c:v>
                </c:pt>
                <c:pt idx="903">
                  <c:v>6.949353333699106</c:v>
                </c:pt>
                <c:pt idx="904">
                  <c:v>1.0734943427954866</c:v>
                </c:pt>
                <c:pt idx="905">
                  <c:v>1.0935421963843848</c:v>
                </c:pt>
                <c:pt idx="906">
                  <c:v>0.98143765872289579</c:v>
                </c:pt>
                <c:pt idx="907">
                  <c:v>4.0244390163719919</c:v>
                </c:pt>
                <c:pt idx="908">
                  <c:v>4.0584662786357066</c:v>
                </c:pt>
                <c:pt idx="909">
                  <c:v>1.9571725534520459</c:v>
                </c:pt>
                <c:pt idx="910">
                  <c:v>1.0535114289863159</c:v>
                </c:pt>
                <c:pt idx="911">
                  <c:v>1.9608457987676284</c:v>
                </c:pt>
                <c:pt idx="912">
                  <c:v>2.0521147857854873</c:v>
                </c:pt>
                <c:pt idx="913">
                  <c:v>2.0567225685851813</c:v>
                </c:pt>
                <c:pt idx="914">
                  <c:v>4.0533656059868068</c:v>
                </c:pt>
                <c:pt idx="915">
                  <c:v>2.0170606792112347</c:v>
                </c:pt>
                <c:pt idx="916">
                  <c:v>3.9396576174982365</c:v>
                </c:pt>
                <c:pt idx="917">
                  <c:v>5.0214004243185872</c:v>
                </c:pt>
                <c:pt idx="918">
                  <c:v>5.0015506276300208</c:v>
                </c:pt>
                <c:pt idx="919">
                  <c:v>2.9332298792228126</c:v>
                </c:pt>
                <c:pt idx="920">
                  <c:v>4.0563227298281532</c:v>
                </c:pt>
                <c:pt idx="921">
                  <c:v>3.9128310660438106</c:v>
                </c:pt>
                <c:pt idx="922">
                  <c:v>4.0399467422643722</c:v>
                </c:pt>
                <c:pt idx="923">
                  <c:v>3.9197410314176104</c:v>
                </c:pt>
                <c:pt idx="924">
                  <c:v>5.9202133257148946</c:v>
                </c:pt>
                <c:pt idx="925">
                  <c:v>5.9945831472671527</c:v>
                </c:pt>
                <c:pt idx="926">
                  <c:v>5.9547367839950684</c:v>
                </c:pt>
                <c:pt idx="927">
                  <c:v>5.9550018041544224</c:v>
                </c:pt>
                <c:pt idx="928">
                  <c:v>5.9535507749389627</c:v>
                </c:pt>
                <c:pt idx="929">
                  <c:v>3.9890933984814878</c:v>
                </c:pt>
                <c:pt idx="930">
                  <c:v>4.088236323568454</c:v>
                </c:pt>
                <c:pt idx="931">
                  <c:v>3.9008349572516932</c:v>
                </c:pt>
                <c:pt idx="932">
                  <c:v>3.9806131728998921</c:v>
                </c:pt>
                <c:pt idx="933">
                  <c:v>6.0545310195815407</c:v>
                </c:pt>
                <c:pt idx="934">
                  <c:v>4.903700457257778</c:v>
                </c:pt>
                <c:pt idx="935">
                  <c:v>5.9444043658781487</c:v>
                </c:pt>
                <c:pt idx="936">
                  <c:v>6.9030669837126002</c:v>
                </c:pt>
                <c:pt idx="937">
                  <c:v>7.0080128885046831</c:v>
                </c:pt>
                <c:pt idx="938">
                  <c:v>6.9853950738217838</c:v>
                </c:pt>
                <c:pt idx="939">
                  <c:v>6.9213134501365845</c:v>
                </c:pt>
                <c:pt idx="940">
                  <c:v>6.9394467565723277</c:v>
                </c:pt>
                <c:pt idx="941">
                  <c:v>0.94325217822380447</c:v>
                </c:pt>
                <c:pt idx="942">
                  <c:v>6.951743833440478</c:v>
                </c:pt>
                <c:pt idx="943">
                  <c:v>4.0686641744277141</c:v>
                </c:pt>
                <c:pt idx="944">
                  <c:v>0.97085762803098496</c:v>
                </c:pt>
                <c:pt idx="945">
                  <c:v>7.066849818540236</c:v>
                </c:pt>
                <c:pt idx="946">
                  <c:v>1.028093428251081</c:v>
                </c:pt>
                <c:pt idx="947">
                  <c:v>1.9153455870419394</c:v>
                </c:pt>
                <c:pt idx="948">
                  <c:v>0.9831917388812409</c:v>
                </c:pt>
                <c:pt idx="949">
                  <c:v>0.9738184693734292</c:v>
                </c:pt>
                <c:pt idx="950">
                  <c:v>7.065782660224456</c:v>
                </c:pt>
                <c:pt idx="951">
                  <c:v>6.9544504606218984</c:v>
                </c:pt>
                <c:pt idx="952">
                  <c:v>6.9321029683028383</c:v>
                </c:pt>
                <c:pt idx="953">
                  <c:v>4.0416486292639506</c:v>
                </c:pt>
                <c:pt idx="954">
                  <c:v>2.0868043110163081</c:v>
                </c:pt>
                <c:pt idx="955">
                  <c:v>5.0550634104745313</c:v>
                </c:pt>
                <c:pt idx="956">
                  <c:v>1.9927910393649584</c:v>
                </c:pt>
                <c:pt idx="957">
                  <c:v>2.0752998953740929</c:v>
                </c:pt>
                <c:pt idx="958">
                  <c:v>2.9306229906651109</c:v>
                </c:pt>
                <c:pt idx="959">
                  <c:v>1.9360916265189139</c:v>
                </c:pt>
                <c:pt idx="960">
                  <c:v>0.9537762416157326</c:v>
                </c:pt>
                <c:pt idx="961">
                  <c:v>5.9510904381321108</c:v>
                </c:pt>
                <c:pt idx="962">
                  <c:v>5.0790834951302832</c:v>
                </c:pt>
                <c:pt idx="963">
                  <c:v>1.9175134781086713</c:v>
                </c:pt>
                <c:pt idx="964">
                  <c:v>0.90578920945546437</c:v>
                </c:pt>
                <c:pt idx="965">
                  <c:v>6.0741739298625594</c:v>
                </c:pt>
                <c:pt idx="966">
                  <c:v>4.9337799704673966</c:v>
                </c:pt>
                <c:pt idx="967">
                  <c:v>1.0902535433190113</c:v>
                </c:pt>
                <c:pt idx="968">
                  <c:v>6.0857062443204653</c:v>
                </c:pt>
                <c:pt idx="969">
                  <c:v>6.0090393400220936</c:v>
                </c:pt>
                <c:pt idx="970">
                  <c:v>6.0013985616685908</c:v>
                </c:pt>
                <c:pt idx="971">
                  <c:v>5.0873135380699344</c:v>
                </c:pt>
                <c:pt idx="972">
                  <c:v>4.0038632220929573</c:v>
                </c:pt>
                <c:pt idx="973">
                  <c:v>2.9525949724224914</c:v>
                </c:pt>
                <c:pt idx="974">
                  <c:v>1.9106696632162414</c:v>
                </c:pt>
                <c:pt idx="975">
                  <c:v>4.0609724165273047</c:v>
                </c:pt>
                <c:pt idx="976">
                  <c:v>3.9497983677509194</c:v>
                </c:pt>
                <c:pt idx="977">
                  <c:v>7.0337325007639944</c:v>
                </c:pt>
                <c:pt idx="978">
                  <c:v>6.9655371410051758</c:v>
                </c:pt>
                <c:pt idx="979">
                  <c:v>3.0315050604818583</c:v>
                </c:pt>
                <c:pt idx="980">
                  <c:v>4.9870600763430062</c:v>
                </c:pt>
                <c:pt idx="981">
                  <c:v>6.9259009694089766</c:v>
                </c:pt>
                <c:pt idx="982">
                  <c:v>6.0886174654116703</c:v>
                </c:pt>
                <c:pt idx="983">
                  <c:v>6.9096674697398139</c:v>
                </c:pt>
                <c:pt idx="984">
                  <c:v>1.0186210142468481</c:v>
                </c:pt>
                <c:pt idx="985">
                  <c:v>5.9238892755297661</c:v>
                </c:pt>
                <c:pt idx="986">
                  <c:v>2.9770507644054507</c:v>
                </c:pt>
                <c:pt idx="987">
                  <c:v>4.0175111356019215</c:v>
                </c:pt>
                <c:pt idx="988">
                  <c:v>5.9065292765198407</c:v>
                </c:pt>
                <c:pt idx="989">
                  <c:v>5.0570572071584712</c:v>
                </c:pt>
                <c:pt idx="990">
                  <c:v>4.9733344669572306</c:v>
                </c:pt>
                <c:pt idx="991">
                  <c:v>5.9694740034279157</c:v>
                </c:pt>
                <c:pt idx="992">
                  <c:v>2.9100479551721588</c:v>
                </c:pt>
                <c:pt idx="993">
                  <c:v>7.0743443989832473</c:v>
                </c:pt>
                <c:pt idx="994">
                  <c:v>6.0001504205959497</c:v>
                </c:pt>
                <c:pt idx="995">
                  <c:v>5.0058608337988053</c:v>
                </c:pt>
                <c:pt idx="996">
                  <c:v>3.0846257421438108</c:v>
                </c:pt>
                <c:pt idx="997">
                  <c:v>3.9380037245374164</c:v>
                </c:pt>
                <c:pt idx="998">
                  <c:v>4.9652825243837917</c:v>
                </c:pt>
                <c:pt idx="999">
                  <c:v>4.9383808797840514</c:v>
                </c:pt>
                <c:pt idx="1000">
                  <c:v>5.9533225671299661</c:v>
                </c:pt>
                <c:pt idx="1001">
                  <c:v>2.0416583262135815</c:v>
                </c:pt>
                <c:pt idx="1002">
                  <c:v>1.0300455145712819</c:v>
                </c:pt>
                <c:pt idx="1003">
                  <c:v>7.0580858367997763</c:v>
                </c:pt>
                <c:pt idx="1004">
                  <c:v>1.0714299702859806</c:v>
                </c:pt>
                <c:pt idx="1005">
                  <c:v>2.968307046453404</c:v>
                </c:pt>
                <c:pt idx="1006">
                  <c:v>1.9296124999933872</c:v>
                </c:pt>
                <c:pt idx="1007">
                  <c:v>4.9602422768928029</c:v>
                </c:pt>
                <c:pt idx="1008">
                  <c:v>1.0337481350583901</c:v>
                </c:pt>
                <c:pt idx="1009">
                  <c:v>4.0187175726680842</c:v>
                </c:pt>
                <c:pt idx="1010">
                  <c:v>3.0161720682630686</c:v>
                </c:pt>
                <c:pt idx="1011">
                  <c:v>3.0170949639452278</c:v>
                </c:pt>
                <c:pt idx="1012">
                  <c:v>6.9181732387952026</c:v>
                </c:pt>
                <c:pt idx="1013">
                  <c:v>4.076928173194629</c:v>
                </c:pt>
                <c:pt idx="1014">
                  <c:v>7.0390491845348988</c:v>
                </c:pt>
                <c:pt idx="1015">
                  <c:v>2.937672367089494</c:v>
                </c:pt>
                <c:pt idx="1016">
                  <c:v>3.9658573372375279</c:v>
                </c:pt>
                <c:pt idx="1017">
                  <c:v>7.0104004198772385</c:v>
                </c:pt>
                <c:pt idx="1018">
                  <c:v>4.9557876274059804</c:v>
                </c:pt>
                <c:pt idx="1019">
                  <c:v>5.0468468332177645</c:v>
                </c:pt>
                <c:pt idx="1020">
                  <c:v>7.0642791690640259</c:v>
                </c:pt>
                <c:pt idx="1021">
                  <c:v>6.0993706343873484</c:v>
                </c:pt>
                <c:pt idx="1022">
                  <c:v>3.0437693826664445</c:v>
                </c:pt>
                <c:pt idx="1023">
                  <c:v>1.0770783618494215</c:v>
                </c:pt>
                <c:pt idx="1024">
                  <c:v>4.9654507409807422</c:v>
                </c:pt>
                <c:pt idx="1025">
                  <c:v>3.0979319518901245</c:v>
                </c:pt>
                <c:pt idx="1026">
                  <c:v>1.9386112750962279</c:v>
                </c:pt>
                <c:pt idx="1027">
                  <c:v>4.0020527627103863</c:v>
                </c:pt>
                <c:pt idx="1028">
                  <c:v>1.0073068343790375</c:v>
                </c:pt>
                <c:pt idx="1029">
                  <c:v>0.96590672146640844</c:v>
                </c:pt>
                <c:pt idx="1030">
                  <c:v>5.0579498957620537</c:v>
                </c:pt>
                <c:pt idx="1031">
                  <c:v>6.0976851513257948</c:v>
                </c:pt>
                <c:pt idx="1032">
                  <c:v>3.9418663460059151</c:v>
                </c:pt>
                <c:pt idx="1033">
                  <c:v>1.0450645807797705</c:v>
                </c:pt>
                <c:pt idx="1034">
                  <c:v>3.9570203375361079</c:v>
                </c:pt>
                <c:pt idx="1035">
                  <c:v>6.0280145822240998</c:v>
                </c:pt>
                <c:pt idx="1036">
                  <c:v>3.0214350766583995</c:v>
                </c:pt>
                <c:pt idx="1037">
                  <c:v>3.0646203441916415</c:v>
                </c:pt>
                <c:pt idx="1038">
                  <c:v>2.9484596624588146</c:v>
                </c:pt>
                <c:pt idx="1039">
                  <c:v>3.067901494924961</c:v>
                </c:pt>
                <c:pt idx="1040">
                  <c:v>5.0099815562371042</c:v>
                </c:pt>
                <c:pt idx="1041">
                  <c:v>4.9901273066622895</c:v>
                </c:pt>
                <c:pt idx="1042">
                  <c:v>6.9782000896138019</c:v>
                </c:pt>
                <c:pt idx="1043">
                  <c:v>3.9119019134661381</c:v>
                </c:pt>
                <c:pt idx="1044">
                  <c:v>5.0537835428942568</c:v>
                </c:pt>
                <c:pt idx="1045">
                  <c:v>4.9081759729159771</c:v>
                </c:pt>
                <c:pt idx="1046">
                  <c:v>6.9668538178075359</c:v>
                </c:pt>
                <c:pt idx="1047">
                  <c:v>7.0953763319370786</c:v>
                </c:pt>
                <c:pt idx="1048">
                  <c:v>7.0722719508347947</c:v>
                </c:pt>
              </c:numCache>
            </c:numRef>
          </c:xVal>
          <c:yVal>
            <c:numRef>
              <c:f>'Airport Data'!$AJ$2:$AJ$1050</c:f>
              <c:numCache>
                <c:formatCode>General</c:formatCode>
                <c:ptCount val="1049"/>
                <c:pt idx="0">
                  <c:v>58.036142061590255</c:v>
                </c:pt>
                <c:pt idx="1">
                  <c:v>38.005670983462984</c:v>
                </c:pt>
                <c:pt idx="2">
                  <c:v>68.997272691028343</c:v>
                </c:pt>
                <c:pt idx="3">
                  <c:v>47.947425775465362</c:v>
                </c:pt>
                <c:pt idx="4">
                  <c:v>32.049627394402442</c:v>
                </c:pt>
                <c:pt idx="5">
                  <c:v>32.082213921273727</c:v>
                </c:pt>
                <c:pt idx="6">
                  <c:v>39.929291118945308</c:v>
                </c:pt>
                <c:pt idx="7">
                  <c:v>72.942998547723732</c:v>
                </c:pt>
                <c:pt idx="8">
                  <c:v>37.044630766596697</c:v>
                </c:pt>
                <c:pt idx="9">
                  <c:v>43.099519478422742</c:v>
                </c:pt>
                <c:pt idx="10">
                  <c:v>40.03404097856162</c:v>
                </c:pt>
                <c:pt idx="11">
                  <c:v>34.983209311214921</c:v>
                </c:pt>
                <c:pt idx="12">
                  <c:v>47.958058575610146</c:v>
                </c:pt>
                <c:pt idx="13">
                  <c:v>37.916044147197198</c:v>
                </c:pt>
                <c:pt idx="14">
                  <c:v>33.963899506303854</c:v>
                </c:pt>
                <c:pt idx="15">
                  <c:v>65.013536649847822</c:v>
                </c:pt>
                <c:pt idx="16">
                  <c:v>35.083572840165942</c:v>
                </c:pt>
                <c:pt idx="17">
                  <c:v>31.934458977905159</c:v>
                </c:pt>
                <c:pt idx="18">
                  <c:v>51.023198026378189</c:v>
                </c:pt>
                <c:pt idx="19">
                  <c:v>36.963152030936484</c:v>
                </c:pt>
                <c:pt idx="20">
                  <c:v>42.916718172424588</c:v>
                </c:pt>
                <c:pt idx="21">
                  <c:v>58.011086751201177</c:v>
                </c:pt>
                <c:pt idx="22">
                  <c:v>39.97411674669101</c:v>
                </c:pt>
                <c:pt idx="23">
                  <c:v>48.047022510148651</c:v>
                </c:pt>
                <c:pt idx="24">
                  <c:v>30.980667772302262</c:v>
                </c:pt>
                <c:pt idx="25">
                  <c:v>57.019881451842693</c:v>
                </c:pt>
                <c:pt idx="26">
                  <c:v>69.934462756855112</c:v>
                </c:pt>
                <c:pt idx="27">
                  <c:v>41.02270185487555</c:v>
                </c:pt>
                <c:pt idx="28">
                  <c:v>37.087277722021248</c:v>
                </c:pt>
                <c:pt idx="29">
                  <c:v>35.004677442537073</c:v>
                </c:pt>
                <c:pt idx="30">
                  <c:v>35.075493586040437</c:v>
                </c:pt>
                <c:pt idx="31">
                  <c:v>34.062089859237261</c:v>
                </c:pt>
                <c:pt idx="32">
                  <c:v>33.956954758206685</c:v>
                </c:pt>
                <c:pt idx="33">
                  <c:v>50.988176521630962</c:v>
                </c:pt>
                <c:pt idx="34">
                  <c:v>46.994977134285605</c:v>
                </c:pt>
                <c:pt idx="35">
                  <c:v>70.918050954950928</c:v>
                </c:pt>
                <c:pt idx="36">
                  <c:v>42.002499269152977</c:v>
                </c:pt>
                <c:pt idx="37">
                  <c:v>65.970691768047686</c:v>
                </c:pt>
                <c:pt idx="38">
                  <c:v>74.008860431148619</c:v>
                </c:pt>
                <c:pt idx="39">
                  <c:v>51.944277034621045</c:v>
                </c:pt>
                <c:pt idx="40">
                  <c:v>43.949113870977712</c:v>
                </c:pt>
                <c:pt idx="41">
                  <c:v>38.061811959533458</c:v>
                </c:pt>
                <c:pt idx="42">
                  <c:v>35.077625296079638</c:v>
                </c:pt>
                <c:pt idx="43">
                  <c:v>43.030433814867543</c:v>
                </c:pt>
                <c:pt idx="44">
                  <c:v>47.946852027402841</c:v>
                </c:pt>
                <c:pt idx="45">
                  <c:v>72.917221832601484</c:v>
                </c:pt>
                <c:pt idx="46">
                  <c:v>38.092661423510485</c:v>
                </c:pt>
                <c:pt idx="47">
                  <c:v>44.075332836168172</c:v>
                </c:pt>
                <c:pt idx="48">
                  <c:v>54.953887300873276</c:v>
                </c:pt>
                <c:pt idx="49">
                  <c:v>68.06557162201527</c:v>
                </c:pt>
                <c:pt idx="50">
                  <c:v>52.015059173454475</c:v>
                </c:pt>
                <c:pt idx="51">
                  <c:v>62.095761732468617</c:v>
                </c:pt>
                <c:pt idx="52">
                  <c:v>50.036759998283806</c:v>
                </c:pt>
                <c:pt idx="53">
                  <c:v>65.028338562771538</c:v>
                </c:pt>
                <c:pt idx="54">
                  <c:v>65.972559405783286</c:v>
                </c:pt>
                <c:pt idx="55">
                  <c:v>47.997743418505344</c:v>
                </c:pt>
                <c:pt idx="56">
                  <c:v>46.908777353348867</c:v>
                </c:pt>
                <c:pt idx="57">
                  <c:v>48.09600784684222</c:v>
                </c:pt>
                <c:pt idx="58">
                  <c:v>72.99564767284059</c:v>
                </c:pt>
                <c:pt idx="59">
                  <c:v>37.067330036232072</c:v>
                </c:pt>
                <c:pt idx="60">
                  <c:v>31.040099568557793</c:v>
                </c:pt>
                <c:pt idx="61">
                  <c:v>37.930991206181503</c:v>
                </c:pt>
                <c:pt idx="62">
                  <c:v>38.937914746868699</c:v>
                </c:pt>
                <c:pt idx="63">
                  <c:v>31.058688138419868</c:v>
                </c:pt>
                <c:pt idx="64">
                  <c:v>40.964414174981165</c:v>
                </c:pt>
                <c:pt idx="65">
                  <c:v>36.073425519388813</c:v>
                </c:pt>
                <c:pt idx="66">
                  <c:v>38.012075373043821</c:v>
                </c:pt>
                <c:pt idx="67">
                  <c:v>62.064524780479388</c:v>
                </c:pt>
                <c:pt idx="68">
                  <c:v>47.090428724921225</c:v>
                </c:pt>
                <c:pt idx="69">
                  <c:v>45.001554320256801</c:v>
                </c:pt>
                <c:pt idx="70">
                  <c:v>47.975764687183236</c:v>
                </c:pt>
                <c:pt idx="71">
                  <c:v>49.919941761137871</c:v>
                </c:pt>
                <c:pt idx="72">
                  <c:v>43.917627995555108</c:v>
                </c:pt>
                <c:pt idx="73">
                  <c:v>50.914445195065198</c:v>
                </c:pt>
                <c:pt idx="74">
                  <c:v>34.956199100881214</c:v>
                </c:pt>
                <c:pt idx="75">
                  <c:v>40.983282705349318</c:v>
                </c:pt>
                <c:pt idx="76">
                  <c:v>-18.967925095940394</c:v>
                </c:pt>
                <c:pt idx="77">
                  <c:v>-30.994376806209704</c:v>
                </c:pt>
                <c:pt idx="78">
                  <c:v>-25.992771413140943</c:v>
                </c:pt>
                <c:pt idx="79">
                  <c:v>5.0661272304680907</c:v>
                </c:pt>
                <c:pt idx="80">
                  <c:v>-19.067184446484742</c:v>
                </c:pt>
                <c:pt idx="81">
                  <c:v>-5.0374986152889427</c:v>
                </c:pt>
                <c:pt idx="82">
                  <c:v>-20.078221985326856</c:v>
                </c:pt>
                <c:pt idx="83">
                  <c:v>-10.067743088471518</c:v>
                </c:pt>
                <c:pt idx="84">
                  <c:v>-5.9407209373146728</c:v>
                </c:pt>
                <c:pt idx="85">
                  <c:v>-5.0730401812881629</c:v>
                </c:pt>
                <c:pt idx="86">
                  <c:v>-14.955539380700721</c:v>
                </c:pt>
                <c:pt idx="87">
                  <c:v>-32.910442816609283</c:v>
                </c:pt>
                <c:pt idx="88">
                  <c:v>-2.9457323845112682</c:v>
                </c:pt>
                <c:pt idx="89">
                  <c:v>-19.948138825286577</c:v>
                </c:pt>
                <c:pt idx="90">
                  <c:v>-9.0665045783360014</c:v>
                </c:pt>
                <c:pt idx="91">
                  <c:v>-15.956059801857997</c:v>
                </c:pt>
                <c:pt idx="92">
                  <c:v>-17.073772206688322</c:v>
                </c:pt>
                <c:pt idx="93">
                  <c:v>-14.935576390444224</c:v>
                </c:pt>
                <c:pt idx="94">
                  <c:v>-12.039069872637629</c:v>
                </c:pt>
                <c:pt idx="95">
                  <c:v>-6.0022543833303637</c:v>
                </c:pt>
                <c:pt idx="96">
                  <c:v>-5.9839514334916331</c:v>
                </c:pt>
                <c:pt idx="97">
                  <c:v>-15.046547518390375</c:v>
                </c:pt>
                <c:pt idx="98">
                  <c:v>-13.026302924753686</c:v>
                </c:pt>
                <c:pt idx="99">
                  <c:v>-20.959413042652546</c:v>
                </c:pt>
                <c:pt idx="100">
                  <c:v>-0.92275179654656314</c:v>
                </c:pt>
                <c:pt idx="101">
                  <c:v>-36.93499197710981</c:v>
                </c:pt>
                <c:pt idx="102">
                  <c:v>-38.029806564831141</c:v>
                </c:pt>
                <c:pt idx="103">
                  <c:v>-7.0456581511527911</c:v>
                </c:pt>
                <c:pt idx="104">
                  <c:v>-13.040015684622336</c:v>
                </c:pt>
                <c:pt idx="105">
                  <c:v>-16.941853002940366</c:v>
                </c:pt>
                <c:pt idx="106">
                  <c:v>-18.970914235612224</c:v>
                </c:pt>
                <c:pt idx="107">
                  <c:v>6.980660216340576</c:v>
                </c:pt>
                <c:pt idx="108">
                  <c:v>-8.0563758993193293</c:v>
                </c:pt>
                <c:pt idx="109">
                  <c:v>-32.936260355600922</c:v>
                </c:pt>
                <c:pt idx="110">
                  <c:v>-17.901266463699635</c:v>
                </c:pt>
                <c:pt idx="111">
                  <c:v>-22.063172505595951</c:v>
                </c:pt>
                <c:pt idx="112">
                  <c:v>-9.9775635538077587</c:v>
                </c:pt>
                <c:pt idx="113">
                  <c:v>-13.916144626055241</c:v>
                </c:pt>
                <c:pt idx="114">
                  <c:v>-13.033266161999565</c:v>
                </c:pt>
                <c:pt idx="115">
                  <c:v>-7.9548598673586026</c:v>
                </c:pt>
                <c:pt idx="116">
                  <c:v>-11.937304767802944</c:v>
                </c:pt>
                <c:pt idx="117">
                  <c:v>3.0132698323805602</c:v>
                </c:pt>
                <c:pt idx="118">
                  <c:v>3.806590894517331E-2</c:v>
                </c:pt>
                <c:pt idx="119">
                  <c:v>-12.98554228646473</c:v>
                </c:pt>
                <c:pt idx="120">
                  <c:v>-5.0609044216019141</c:v>
                </c:pt>
                <c:pt idx="121">
                  <c:v>-19.92236155211215</c:v>
                </c:pt>
                <c:pt idx="122">
                  <c:v>-13.064145078095056</c:v>
                </c:pt>
                <c:pt idx="123">
                  <c:v>4.0374676492983896</c:v>
                </c:pt>
                <c:pt idx="124">
                  <c:v>10.975104164027037</c:v>
                </c:pt>
                <c:pt idx="125">
                  <c:v>15.962920216906562</c:v>
                </c:pt>
                <c:pt idx="126">
                  <c:v>4.0384351633668936E-2</c:v>
                </c:pt>
                <c:pt idx="127">
                  <c:v>-21.916235175083351</c:v>
                </c:pt>
                <c:pt idx="128">
                  <c:v>-10.905905570142268</c:v>
                </c:pt>
                <c:pt idx="129">
                  <c:v>-13.079598921851263</c:v>
                </c:pt>
                <c:pt idx="130">
                  <c:v>4.0175109813355245</c:v>
                </c:pt>
                <c:pt idx="131">
                  <c:v>9.9340449222801812</c:v>
                </c:pt>
                <c:pt idx="132">
                  <c:v>-12.993755507189556</c:v>
                </c:pt>
                <c:pt idx="133">
                  <c:v>-31.931996899245469</c:v>
                </c:pt>
                <c:pt idx="134">
                  <c:v>-1.9377604603355401</c:v>
                </c:pt>
                <c:pt idx="135">
                  <c:v>-21.078831548841219</c:v>
                </c:pt>
                <c:pt idx="136">
                  <c:v>-10.020426919263571</c:v>
                </c:pt>
                <c:pt idx="137">
                  <c:v>-9.9891430279462377</c:v>
                </c:pt>
                <c:pt idx="138">
                  <c:v>2.0089135285435948</c:v>
                </c:pt>
                <c:pt idx="139">
                  <c:v>-6.0692238483589858</c:v>
                </c:pt>
                <c:pt idx="140">
                  <c:v>-14.956118564637178</c:v>
                </c:pt>
                <c:pt idx="141">
                  <c:v>-15.95806401874114</c:v>
                </c:pt>
                <c:pt idx="142">
                  <c:v>-22.030419041551575</c:v>
                </c:pt>
                <c:pt idx="143">
                  <c:v>8.923258053833365</c:v>
                </c:pt>
                <c:pt idx="144">
                  <c:v>-23.033526978513198</c:v>
                </c:pt>
                <c:pt idx="145">
                  <c:v>-23.942060627306343</c:v>
                </c:pt>
                <c:pt idx="146">
                  <c:v>-12.002913576974654</c:v>
                </c:pt>
                <c:pt idx="147">
                  <c:v>11.92130691195041</c:v>
                </c:pt>
                <c:pt idx="148">
                  <c:v>-5.0296095448094098</c:v>
                </c:pt>
                <c:pt idx="149">
                  <c:v>15.060843217293373</c:v>
                </c:pt>
                <c:pt idx="150">
                  <c:v>27.911910830971976</c:v>
                </c:pt>
                <c:pt idx="151">
                  <c:v>-18.912739683993735</c:v>
                </c:pt>
                <c:pt idx="152">
                  <c:v>3.0770672169812485</c:v>
                </c:pt>
                <c:pt idx="153">
                  <c:v>-5.9575953814157216</c:v>
                </c:pt>
                <c:pt idx="154">
                  <c:v>-35.906383587679606</c:v>
                </c:pt>
                <c:pt idx="155">
                  <c:v>20.015015978601944</c:v>
                </c:pt>
                <c:pt idx="156">
                  <c:v>-9.0187620520559744</c:v>
                </c:pt>
                <c:pt idx="157">
                  <c:v>1.073205302688492</c:v>
                </c:pt>
                <c:pt idx="158">
                  <c:v>1.0556004699704298</c:v>
                </c:pt>
                <c:pt idx="159">
                  <c:v>-3.0405989491592025</c:v>
                </c:pt>
                <c:pt idx="160">
                  <c:v>-15.927050790096478</c:v>
                </c:pt>
                <c:pt idx="161">
                  <c:v>-12.909020068412001</c:v>
                </c:pt>
                <c:pt idx="162">
                  <c:v>-8.9998022563686551</c:v>
                </c:pt>
                <c:pt idx="163">
                  <c:v>16.915822059339522</c:v>
                </c:pt>
                <c:pt idx="164">
                  <c:v>-6.9088256667826764</c:v>
                </c:pt>
                <c:pt idx="165">
                  <c:v>-27.054889230685077</c:v>
                </c:pt>
                <c:pt idx="166">
                  <c:v>-13.004446136435302</c:v>
                </c:pt>
                <c:pt idx="167">
                  <c:v>-3.0465167917178704</c:v>
                </c:pt>
                <c:pt idx="168">
                  <c:v>-20.93961362597582</c:v>
                </c:pt>
                <c:pt idx="169">
                  <c:v>3.0694494353475079</c:v>
                </c:pt>
                <c:pt idx="170">
                  <c:v>0.9945556357738129</c:v>
                </c:pt>
                <c:pt idx="171">
                  <c:v>-4.920221654991547</c:v>
                </c:pt>
                <c:pt idx="172">
                  <c:v>-21.902319168773293</c:v>
                </c:pt>
                <c:pt idx="173">
                  <c:v>-24.972721702645472</c:v>
                </c:pt>
                <c:pt idx="174">
                  <c:v>1.3762980976181713E-2</c:v>
                </c:pt>
                <c:pt idx="175">
                  <c:v>11.999920709939412</c:v>
                </c:pt>
                <c:pt idx="176">
                  <c:v>-16.988660285799053</c:v>
                </c:pt>
                <c:pt idx="177">
                  <c:v>-7.0391844350735155</c:v>
                </c:pt>
                <c:pt idx="178">
                  <c:v>-13.090266781582693</c:v>
                </c:pt>
                <c:pt idx="179">
                  <c:v>18.078143369367172</c:v>
                </c:pt>
                <c:pt idx="180">
                  <c:v>13.086139979620377</c:v>
                </c:pt>
                <c:pt idx="181">
                  <c:v>6.9400419265789024</c:v>
                </c:pt>
                <c:pt idx="182">
                  <c:v>-28.907926697723724</c:v>
                </c:pt>
                <c:pt idx="183">
                  <c:v>-2.9950083299836274</c:v>
                </c:pt>
                <c:pt idx="184">
                  <c:v>-25.080061002539548</c:v>
                </c:pt>
                <c:pt idx="185">
                  <c:v>2.9085080951133309</c:v>
                </c:pt>
                <c:pt idx="186">
                  <c:v>-5.014923384805658</c:v>
                </c:pt>
                <c:pt idx="187">
                  <c:v>-10.994673500836093</c:v>
                </c:pt>
                <c:pt idx="188">
                  <c:v>-16.945254195487756</c:v>
                </c:pt>
                <c:pt idx="189">
                  <c:v>-16.910110164282628</c:v>
                </c:pt>
                <c:pt idx="190">
                  <c:v>11.918315065866743</c:v>
                </c:pt>
                <c:pt idx="191">
                  <c:v>-8.0062582994486124</c:v>
                </c:pt>
                <c:pt idx="192">
                  <c:v>-7.0922693741269649</c:v>
                </c:pt>
                <c:pt idx="193">
                  <c:v>12.976006988429596</c:v>
                </c:pt>
                <c:pt idx="194">
                  <c:v>-0.97091516734125849</c:v>
                </c:pt>
                <c:pt idx="195">
                  <c:v>-8.0126003759798579</c:v>
                </c:pt>
                <c:pt idx="196">
                  <c:v>-9.9202953184250173</c:v>
                </c:pt>
                <c:pt idx="197">
                  <c:v>19.914645285290554</c:v>
                </c:pt>
                <c:pt idx="198">
                  <c:v>5.0561074174877483</c:v>
                </c:pt>
                <c:pt idx="199">
                  <c:v>6.0797398229832345</c:v>
                </c:pt>
                <c:pt idx="200">
                  <c:v>-20.045848515833953</c:v>
                </c:pt>
                <c:pt idx="201">
                  <c:v>-18.037316891575351</c:v>
                </c:pt>
                <c:pt idx="202">
                  <c:v>1.0273006612416327</c:v>
                </c:pt>
                <c:pt idx="203">
                  <c:v>-10.057669487659364</c:v>
                </c:pt>
                <c:pt idx="204">
                  <c:v>-15.965614501861729</c:v>
                </c:pt>
                <c:pt idx="205">
                  <c:v>-3.0912040183254272</c:v>
                </c:pt>
                <c:pt idx="206">
                  <c:v>-17.098988583822788</c:v>
                </c:pt>
                <c:pt idx="207">
                  <c:v>18.933936754361735</c:v>
                </c:pt>
                <c:pt idx="208">
                  <c:v>-6.0644757763188695</c:v>
                </c:pt>
                <c:pt idx="209">
                  <c:v>-12.005502381855242</c:v>
                </c:pt>
                <c:pt idx="210">
                  <c:v>-5.0228280333951858</c:v>
                </c:pt>
                <c:pt idx="211">
                  <c:v>2.9385911166885568</c:v>
                </c:pt>
                <c:pt idx="212">
                  <c:v>-22.986319624151431</c:v>
                </c:pt>
                <c:pt idx="213">
                  <c:v>-1.7654573244688221E-2</c:v>
                </c:pt>
                <c:pt idx="214">
                  <c:v>-8.9190607490119476</c:v>
                </c:pt>
                <c:pt idx="215">
                  <c:v>-9.0911424552448192</c:v>
                </c:pt>
                <c:pt idx="216">
                  <c:v>-13.929620317674118</c:v>
                </c:pt>
                <c:pt idx="217">
                  <c:v>5.9123071263413474</c:v>
                </c:pt>
                <c:pt idx="218">
                  <c:v>-29.946383100995192</c:v>
                </c:pt>
                <c:pt idx="219">
                  <c:v>-22.943754551401284</c:v>
                </c:pt>
                <c:pt idx="220">
                  <c:v>-2.084709083677605</c:v>
                </c:pt>
                <c:pt idx="221">
                  <c:v>15.033157794873366</c:v>
                </c:pt>
                <c:pt idx="222">
                  <c:v>28.912654471681893</c:v>
                </c:pt>
                <c:pt idx="223">
                  <c:v>27.972501517689356</c:v>
                </c:pt>
                <c:pt idx="224">
                  <c:v>-8.0957585845781264</c:v>
                </c:pt>
                <c:pt idx="225">
                  <c:v>21.903838426934829</c:v>
                </c:pt>
                <c:pt idx="226">
                  <c:v>-14.933062099608698</c:v>
                </c:pt>
                <c:pt idx="227">
                  <c:v>-11.083965756948231</c:v>
                </c:pt>
                <c:pt idx="228">
                  <c:v>0.98713668656177866</c:v>
                </c:pt>
                <c:pt idx="229">
                  <c:v>7.0857523674719101</c:v>
                </c:pt>
                <c:pt idx="230">
                  <c:v>2.0364414286926169</c:v>
                </c:pt>
                <c:pt idx="231">
                  <c:v>13.007208622945061</c:v>
                </c:pt>
                <c:pt idx="232">
                  <c:v>15.990729079870656</c:v>
                </c:pt>
                <c:pt idx="233">
                  <c:v>6.0113542559450508</c:v>
                </c:pt>
                <c:pt idx="234">
                  <c:v>-28.05426730281679</c:v>
                </c:pt>
                <c:pt idx="235">
                  <c:v>-32.038098716368204</c:v>
                </c:pt>
                <c:pt idx="236">
                  <c:v>-6.9258961209858976</c:v>
                </c:pt>
                <c:pt idx="237">
                  <c:v>-11.049614349499121</c:v>
                </c:pt>
                <c:pt idx="238">
                  <c:v>-7.960269270813809</c:v>
                </c:pt>
                <c:pt idx="239">
                  <c:v>4.9913275636882846</c:v>
                </c:pt>
                <c:pt idx="240">
                  <c:v>18.078097327823752</c:v>
                </c:pt>
                <c:pt idx="241">
                  <c:v>12.069654335930462</c:v>
                </c:pt>
                <c:pt idx="242">
                  <c:v>16.90955309214603</c:v>
                </c:pt>
                <c:pt idx="243">
                  <c:v>-13.92117127855985</c:v>
                </c:pt>
                <c:pt idx="244">
                  <c:v>-11.072969802336354</c:v>
                </c:pt>
                <c:pt idx="245">
                  <c:v>11.936619959971539</c:v>
                </c:pt>
                <c:pt idx="246">
                  <c:v>3.0874918026163778</c:v>
                </c:pt>
                <c:pt idx="247">
                  <c:v>3.0243759319610319</c:v>
                </c:pt>
                <c:pt idx="248">
                  <c:v>-11.914809809013889</c:v>
                </c:pt>
                <c:pt idx="249">
                  <c:v>-2.9308459417796611</c:v>
                </c:pt>
                <c:pt idx="250">
                  <c:v>15.934059520434934</c:v>
                </c:pt>
                <c:pt idx="251">
                  <c:v>-9.9987008989554091</c:v>
                </c:pt>
                <c:pt idx="252">
                  <c:v>-6.943672489524884</c:v>
                </c:pt>
                <c:pt idx="253">
                  <c:v>-1.9961400825585447</c:v>
                </c:pt>
                <c:pt idx="254">
                  <c:v>3.9960121019639888E-2</c:v>
                </c:pt>
                <c:pt idx="255">
                  <c:v>-2.9523346182034782</c:v>
                </c:pt>
                <c:pt idx="256">
                  <c:v>28.042064448577886</c:v>
                </c:pt>
                <c:pt idx="257">
                  <c:v>-15.939810273572009</c:v>
                </c:pt>
                <c:pt idx="258">
                  <c:v>-14.927202308773055</c:v>
                </c:pt>
                <c:pt idx="259">
                  <c:v>27.918970737740789</c:v>
                </c:pt>
                <c:pt idx="260">
                  <c:v>-11.002836492420064</c:v>
                </c:pt>
                <c:pt idx="261">
                  <c:v>-9.9596831027988202</c:v>
                </c:pt>
                <c:pt idx="262">
                  <c:v>-44.022069667873787</c:v>
                </c:pt>
                <c:pt idx="263">
                  <c:v>-22.965883055708701</c:v>
                </c:pt>
                <c:pt idx="264">
                  <c:v>-10.015569958167736</c:v>
                </c:pt>
                <c:pt idx="265">
                  <c:v>-9.9583631169917677</c:v>
                </c:pt>
                <c:pt idx="266">
                  <c:v>-11.049401659768611</c:v>
                </c:pt>
                <c:pt idx="267">
                  <c:v>-5.0030608016807854</c:v>
                </c:pt>
                <c:pt idx="268">
                  <c:v>-18.910675565604496</c:v>
                </c:pt>
                <c:pt idx="269">
                  <c:v>-19.037270405645518</c:v>
                </c:pt>
                <c:pt idx="270">
                  <c:v>-7.0185152648657922</c:v>
                </c:pt>
                <c:pt idx="271">
                  <c:v>-2.0368848959653438</c:v>
                </c:pt>
                <c:pt idx="272">
                  <c:v>17.904115330194809</c:v>
                </c:pt>
                <c:pt idx="273">
                  <c:v>-36.948982872380398</c:v>
                </c:pt>
                <c:pt idx="274">
                  <c:v>-1.0266533220679259</c:v>
                </c:pt>
                <c:pt idx="275">
                  <c:v>-18.959501359472263</c:v>
                </c:pt>
                <c:pt idx="276">
                  <c:v>-5.0646806046436996</c:v>
                </c:pt>
                <c:pt idx="277">
                  <c:v>-21.009466536559565</c:v>
                </c:pt>
                <c:pt idx="278">
                  <c:v>-5.9303762426843427</c:v>
                </c:pt>
                <c:pt idx="279">
                  <c:v>-17.007924427427582</c:v>
                </c:pt>
                <c:pt idx="280">
                  <c:v>-9.0408036087314585</c:v>
                </c:pt>
                <c:pt idx="281">
                  <c:v>-16.076254583934251</c:v>
                </c:pt>
                <c:pt idx="282">
                  <c:v>-15.917117038197194</c:v>
                </c:pt>
                <c:pt idx="283">
                  <c:v>10.931258354187557</c:v>
                </c:pt>
                <c:pt idx="284">
                  <c:v>-17.026652887997724</c:v>
                </c:pt>
                <c:pt idx="285">
                  <c:v>-4.99773330108252</c:v>
                </c:pt>
                <c:pt idx="286">
                  <c:v>9.9000220629237798</c:v>
                </c:pt>
                <c:pt idx="287">
                  <c:v>-11.912993091895128</c:v>
                </c:pt>
                <c:pt idx="288">
                  <c:v>0.99375714547592142</c:v>
                </c:pt>
                <c:pt idx="289">
                  <c:v>-4.9169901162767209</c:v>
                </c:pt>
                <c:pt idx="290">
                  <c:v>-26.907510700604231</c:v>
                </c:pt>
                <c:pt idx="291">
                  <c:v>-15.047651141474038</c:v>
                </c:pt>
                <c:pt idx="292">
                  <c:v>18.942302632404555</c:v>
                </c:pt>
                <c:pt idx="293">
                  <c:v>-15.941898603104626</c:v>
                </c:pt>
                <c:pt idx="294">
                  <c:v>-13.912208018345543</c:v>
                </c:pt>
                <c:pt idx="295">
                  <c:v>-21.010935114327989</c:v>
                </c:pt>
                <c:pt idx="296">
                  <c:v>-15.058877409445614</c:v>
                </c:pt>
                <c:pt idx="297">
                  <c:v>1.9069763992052748</c:v>
                </c:pt>
                <c:pt idx="298">
                  <c:v>11.956035440973011</c:v>
                </c:pt>
                <c:pt idx="299">
                  <c:v>28.942150624606416</c:v>
                </c:pt>
                <c:pt idx="300">
                  <c:v>-9.9743427754240557</c:v>
                </c:pt>
                <c:pt idx="301">
                  <c:v>-10.063900945096085</c:v>
                </c:pt>
                <c:pt idx="302">
                  <c:v>-1.045257946259657</c:v>
                </c:pt>
                <c:pt idx="303">
                  <c:v>-8.9005429001113558</c:v>
                </c:pt>
                <c:pt idx="304">
                  <c:v>-6.0536390765240995</c:v>
                </c:pt>
                <c:pt idx="305">
                  <c:v>-3.0408291515380981</c:v>
                </c:pt>
                <c:pt idx="306">
                  <c:v>-3.9840997139556591</c:v>
                </c:pt>
                <c:pt idx="307">
                  <c:v>5.0196301272694113</c:v>
                </c:pt>
                <c:pt idx="308">
                  <c:v>-1.0557662640754872</c:v>
                </c:pt>
                <c:pt idx="309">
                  <c:v>-14.039936166419849</c:v>
                </c:pt>
                <c:pt idx="310">
                  <c:v>-18.929696862238004</c:v>
                </c:pt>
                <c:pt idx="311">
                  <c:v>-6.9524887335440875</c:v>
                </c:pt>
                <c:pt idx="312">
                  <c:v>7.034915861302351</c:v>
                </c:pt>
                <c:pt idx="313">
                  <c:v>22.046644933732509</c:v>
                </c:pt>
                <c:pt idx="314">
                  <c:v>6.9745706134014274</c:v>
                </c:pt>
                <c:pt idx="315">
                  <c:v>-6.0696031190877688</c:v>
                </c:pt>
                <c:pt idx="316">
                  <c:v>7.0854593197995666</c:v>
                </c:pt>
                <c:pt idx="317">
                  <c:v>-7.9420896249058872</c:v>
                </c:pt>
                <c:pt idx="318">
                  <c:v>-6.0004667106379754</c:v>
                </c:pt>
                <c:pt idx="319">
                  <c:v>1.0937390979282202</c:v>
                </c:pt>
                <c:pt idx="320">
                  <c:v>28.075966746080532</c:v>
                </c:pt>
                <c:pt idx="321">
                  <c:v>-24.048922372776147</c:v>
                </c:pt>
                <c:pt idx="322">
                  <c:v>6.0352001918237823</c:v>
                </c:pt>
                <c:pt idx="323">
                  <c:v>8.9309692241179448</c:v>
                </c:pt>
                <c:pt idx="324">
                  <c:v>15.054715719354649</c:v>
                </c:pt>
                <c:pt idx="325">
                  <c:v>-6.9349561784504177</c:v>
                </c:pt>
                <c:pt idx="326">
                  <c:v>6.0200211039682126</c:v>
                </c:pt>
                <c:pt idx="327">
                  <c:v>-36.965977136121275</c:v>
                </c:pt>
                <c:pt idx="328">
                  <c:v>-10.088871164349342</c:v>
                </c:pt>
                <c:pt idx="329">
                  <c:v>-13.070393271845756</c:v>
                </c:pt>
                <c:pt idx="330">
                  <c:v>15.017887159650911</c:v>
                </c:pt>
                <c:pt idx="331">
                  <c:v>-29.063966746244251</c:v>
                </c:pt>
                <c:pt idx="332">
                  <c:v>-24.999996989271413</c:v>
                </c:pt>
                <c:pt idx="333">
                  <c:v>-3.9388159488499137</c:v>
                </c:pt>
                <c:pt idx="334">
                  <c:v>-6.077448493119773</c:v>
                </c:pt>
                <c:pt idx="335">
                  <c:v>-3.0819700101870313</c:v>
                </c:pt>
                <c:pt idx="336">
                  <c:v>-16.919640965330981</c:v>
                </c:pt>
                <c:pt idx="337">
                  <c:v>-20.041282370320285</c:v>
                </c:pt>
                <c:pt idx="338">
                  <c:v>6.0100287421924961</c:v>
                </c:pt>
                <c:pt idx="339">
                  <c:v>-17.927831065638333</c:v>
                </c:pt>
                <c:pt idx="340">
                  <c:v>-4.9199403659350383</c:v>
                </c:pt>
                <c:pt idx="341">
                  <c:v>-6.0158215927506324</c:v>
                </c:pt>
                <c:pt idx="342">
                  <c:v>-0.91325074826218744</c:v>
                </c:pt>
                <c:pt idx="343">
                  <c:v>-11.05050348902129</c:v>
                </c:pt>
                <c:pt idx="344">
                  <c:v>5.9405035303445342</c:v>
                </c:pt>
                <c:pt idx="345">
                  <c:v>-14.057197051308723</c:v>
                </c:pt>
                <c:pt idx="346">
                  <c:v>-3.0203866233430436</c:v>
                </c:pt>
                <c:pt idx="347">
                  <c:v>-10.979766239828786</c:v>
                </c:pt>
                <c:pt idx="348">
                  <c:v>-9.0721681498752673</c:v>
                </c:pt>
                <c:pt idx="349">
                  <c:v>-7.0894288120364788</c:v>
                </c:pt>
                <c:pt idx="350">
                  <c:v>-10.970246364284998</c:v>
                </c:pt>
                <c:pt idx="351">
                  <c:v>-12.989623667541219</c:v>
                </c:pt>
                <c:pt idx="352">
                  <c:v>11.064162652350721</c:v>
                </c:pt>
                <c:pt idx="353">
                  <c:v>18.023846969189513</c:v>
                </c:pt>
                <c:pt idx="354">
                  <c:v>-12.972402261478026</c:v>
                </c:pt>
                <c:pt idx="355">
                  <c:v>-14.916977426345877</c:v>
                </c:pt>
                <c:pt idx="356">
                  <c:v>-5.00804114557394</c:v>
                </c:pt>
                <c:pt idx="357">
                  <c:v>-8.0706006986350385</c:v>
                </c:pt>
                <c:pt idx="358">
                  <c:v>3.9452637828487434</c:v>
                </c:pt>
                <c:pt idx="359">
                  <c:v>5.9132925154192666</c:v>
                </c:pt>
                <c:pt idx="360">
                  <c:v>-8.0769774121578628</c:v>
                </c:pt>
                <c:pt idx="361">
                  <c:v>-12.024511081576829</c:v>
                </c:pt>
                <c:pt idx="362">
                  <c:v>-23.076651458893352</c:v>
                </c:pt>
                <c:pt idx="363">
                  <c:v>-1.996526175499765</c:v>
                </c:pt>
                <c:pt idx="364">
                  <c:v>-2.3247794568801328E-2</c:v>
                </c:pt>
                <c:pt idx="365">
                  <c:v>-4.9924824760496769</c:v>
                </c:pt>
                <c:pt idx="366">
                  <c:v>-16.088025842261565</c:v>
                </c:pt>
                <c:pt idx="367">
                  <c:v>-13.077627399377187</c:v>
                </c:pt>
                <c:pt idx="368">
                  <c:v>24.990230185697591</c:v>
                </c:pt>
                <c:pt idx="369">
                  <c:v>-13.918879804305147</c:v>
                </c:pt>
                <c:pt idx="370">
                  <c:v>-1.9177569902963456</c:v>
                </c:pt>
                <c:pt idx="371">
                  <c:v>-5.9903344023972185</c:v>
                </c:pt>
                <c:pt idx="372">
                  <c:v>-9.930700750718449</c:v>
                </c:pt>
                <c:pt idx="373">
                  <c:v>-12.073463238931406</c:v>
                </c:pt>
                <c:pt idx="374">
                  <c:v>-2.0893809600596338</c:v>
                </c:pt>
                <c:pt idx="375">
                  <c:v>29.027942249297773</c:v>
                </c:pt>
                <c:pt idx="376">
                  <c:v>-15.074396972493041</c:v>
                </c:pt>
                <c:pt idx="377">
                  <c:v>8.0253248151345762</c:v>
                </c:pt>
                <c:pt idx="378">
                  <c:v>-12.079011018940985</c:v>
                </c:pt>
                <c:pt idx="379">
                  <c:v>-4.0673535803463121</c:v>
                </c:pt>
                <c:pt idx="380">
                  <c:v>6.9528776264681733</c:v>
                </c:pt>
                <c:pt idx="381">
                  <c:v>4.9717492907535989</c:v>
                </c:pt>
                <c:pt idx="382">
                  <c:v>-10.94392384723189</c:v>
                </c:pt>
                <c:pt idx="383">
                  <c:v>-11.971579148137863</c:v>
                </c:pt>
                <c:pt idx="384">
                  <c:v>-13.00217558926432</c:v>
                </c:pt>
                <c:pt idx="385">
                  <c:v>7.9850533273325954</c:v>
                </c:pt>
                <c:pt idx="386">
                  <c:v>-7.9954733682432941</c:v>
                </c:pt>
                <c:pt idx="387">
                  <c:v>1.0222465768219555</c:v>
                </c:pt>
                <c:pt idx="388">
                  <c:v>8.9436471866099918</c:v>
                </c:pt>
                <c:pt idx="389">
                  <c:v>-5.0292237203311148</c:v>
                </c:pt>
                <c:pt idx="390">
                  <c:v>-9.077038284592426</c:v>
                </c:pt>
                <c:pt idx="391">
                  <c:v>6.0239844986021707</c:v>
                </c:pt>
                <c:pt idx="392">
                  <c:v>-28.970007638314133</c:v>
                </c:pt>
                <c:pt idx="393">
                  <c:v>17.034964377704807</c:v>
                </c:pt>
                <c:pt idx="394">
                  <c:v>16.905963803653396</c:v>
                </c:pt>
                <c:pt idx="395">
                  <c:v>-7.9016093833254617</c:v>
                </c:pt>
                <c:pt idx="396">
                  <c:v>-4.0587595697638728</c:v>
                </c:pt>
                <c:pt idx="397">
                  <c:v>-23.92687671704703</c:v>
                </c:pt>
                <c:pt idx="398">
                  <c:v>-5.0577593222894484</c:v>
                </c:pt>
                <c:pt idx="399">
                  <c:v>-24.966098041088706</c:v>
                </c:pt>
                <c:pt idx="400">
                  <c:v>-4.0090185207136253</c:v>
                </c:pt>
                <c:pt idx="401">
                  <c:v>3.4950777235111252E-2</c:v>
                </c:pt>
                <c:pt idx="402">
                  <c:v>8.0510403551843837</c:v>
                </c:pt>
                <c:pt idx="403">
                  <c:v>4.6138107756754754E-2</c:v>
                </c:pt>
                <c:pt idx="404">
                  <c:v>-26.91367244437911</c:v>
                </c:pt>
                <c:pt idx="405">
                  <c:v>-13.087689710883577</c:v>
                </c:pt>
                <c:pt idx="406">
                  <c:v>-7.9606328552710153</c:v>
                </c:pt>
                <c:pt idx="407">
                  <c:v>11.054588258556894</c:v>
                </c:pt>
                <c:pt idx="408">
                  <c:v>-11.015452653653686</c:v>
                </c:pt>
                <c:pt idx="409">
                  <c:v>13.925283996836463</c:v>
                </c:pt>
                <c:pt idx="410">
                  <c:v>-5.089920380001379</c:v>
                </c:pt>
                <c:pt idx="411">
                  <c:v>-14.061840882675126</c:v>
                </c:pt>
                <c:pt idx="412">
                  <c:v>3.0039807950998214</c:v>
                </c:pt>
                <c:pt idx="413">
                  <c:v>-4.9647118197621483</c:v>
                </c:pt>
                <c:pt idx="414">
                  <c:v>-6.9791593026751864</c:v>
                </c:pt>
                <c:pt idx="415">
                  <c:v>2.9412760961167064</c:v>
                </c:pt>
                <c:pt idx="416">
                  <c:v>-24.013683882508751</c:v>
                </c:pt>
                <c:pt idx="417">
                  <c:v>-7.0116710668435367</c:v>
                </c:pt>
                <c:pt idx="418">
                  <c:v>22.921665613452003</c:v>
                </c:pt>
                <c:pt idx="419">
                  <c:v>-22.074108747237148</c:v>
                </c:pt>
                <c:pt idx="420">
                  <c:v>-17.03822551494078</c:v>
                </c:pt>
                <c:pt idx="421">
                  <c:v>-15.056601737554812</c:v>
                </c:pt>
                <c:pt idx="422">
                  <c:v>5.018514544957263</c:v>
                </c:pt>
                <c:pt idx="423">
                  <c:v>-6.029437774211349</c:v>
                </c:pt>
                <c:pt idx="424">
                  <c:v>-2.9394801915604121</c:v>
                </c:pt>
                <c:pt idx="425">
                  <c:v>-4.09622088536711</c:v>
                </c:pt>
                <c:pt idx="426">
                  <c:v>-1.9704913616552782</c:v>
                </c:pt>
                <c:pt idx="427">
                  <c:v>-18.010891789704022</c:v>
                </c:pt>
                <c:pt idx="428">
                  <c:v>14.961261502345229</c:v>
                </c:pt>
                <c:pt idx="429">
                  <c:v>-16.950046088128243</c:v>
                </c:pt>
                <c:pt idx="430">
                  <c:v>3.0930256168151442</c:v>
                </c:pt>
                <c:pt idx="431">
                  <c:v>-10.932559049217815</c:v>
                </c:pt>
                <c:pt idx="432">
                  <c:v>7.0278317598859514</c:v>
                </c:pt>
                <c:pt idx="433">
                  <c:v>-16.990394111401436</c:v>
                </c:pt>
                <c:pt idx="434">
                  <c:v>-8.9505247921262026</c:v>
                </c:pt>
                <c:pt idx="435">
                  <c:v>-2.9812985662483897</c:v>
                </c:pt>
                <c:pt idx="436">
                  <c:v>2.9659432154923571</c:v>
                </c:pt>
                <c:pt idx="437">
                  <c:v>12.934458625338554</c:v>
                </c:pt>
                <c:pt idx="438">
                  <c:v>2.7689880659772792E-2</c:v>
                </c:pt>
                <c:pt idx="439">
                  <c:v>-8.9549989166135315</c:v>
                </c:pt>
                <c:pt idx="440">
                  <c:v>-8.9703002196125148</c:v>
                </c:pt>
                <c:pt idx="441">
                  <c:v>-7.0251192434188736</c:v>
                </c:pt>
                <c:pt idx="442">
                  <c:v>-29.026059246603573</c:v>
                </c:pt>
                <c:pt idx="443">
                  <c:v>19.933685069823103</c:v>
                </c:pt>
                <c:pt idx="444">
                  <c:v>-10.011611341911287</c:v>
                </c:pt>
                <c:pt idx="445">
                  <c:v>-10.050921685760985</c:v>
                </c:pt>
                <c:pt idx="446">
                  <c:v>-8.9823500009685393</c:v>
                </c:pt>
                <c:pt idx="447">
                  <c:v>-16.041402210174002</c:v>
                </c:pt>
                <c:pt idx="448">
                  <c:v>-4.9064478104190199</c:v>
                </c:pt>
                <c:pt idx="449">
                  <c:v>-25.937749367063947</c:v>
                </c:pt>
                <c:pt idx="450">
                  <c:v>-1.0586114587638178</c:v>
                </c:pt>
                <c:pt idx="451">
                  <c:v>14.087671760831965</c:v>
                </c:pt>
                <c:pt idx="452">
                  <c:v>14.032417605749155</c:v>
                </c:pt>
                <c:pt idx="453">
                  <c:v>-4.9713729692692699</c:v>
                </c:pt>
                <c:pt idx="454">
                  <c:v>11.082198884513403</c:v>
                </c:pt>
                <c:pt idx="455">
                  <c:v>15.984635002960855</c:v>
                </c:pt>
                <c:pt idx="456">
                  <c:v>-8.0618862232671393</c:v>
                </c:pt>
                <c:pt idx="457">
                  <c:v>-13.085429627256971</c:v>
                </c:pt>
                <c:pt idx="458">
                  <c:v>-6.9298217983517016</c:v>
                </c:pt>
                <c:pt idx="459">
                  <c:v>-19.969426167651886</c:v>
                </c:pt>
                <c:pt idx="460">
                  <c:v>-13.074642155196743</c:v>
                </c:pt>
                <c:pt idx="461">
                  <c:v>19.976132587499656</c:v>
                </c:pt>
                <c:pt idx="462">
                  <c:v>24.047499710244377</c:v>
                </c:pt>
                <c:pt idx="463">
                  <c:v>24.026128998903921</c:v>
                </c:pt>
                <c:pt idx="464">
                  <c:v>-23.911474474631056</c:v>
                </c:pt>
                <c:pt idx="465">
                  <c:v>-12.040288215144244</c:v>
                </c:pt>
                <c:pt idx="466">
                  <c:v>11.08770077181607</c:v>
                </c:pt>
                <c:pt idx="467">
                  <c:v>-9.9786609325640949</c:v>
                </c:pt>
                <c:pt idx="468">
                  <c:v>-22.025171274981791</c:v>
                </c:pt>
                <c:pt idx="469">
                  <c:v>-15.026078356115805</c:v>
                </c:pt>
                <c:pt idx="470">
                  <c:v>-20.059921481014854</c:v>
                </c:pt>
                <c:pt idx="471">
                  <c:v>8.9048548263500074</c:v>
                </c:pt>
                <c:pt idx="472">
                  <c:v>-13.011571141484351</c:v>
                </c:pt>
                <c:pt idx="473">
                  <c:v>-10.905034956108191</c:v>
                </c:pt>
                <c:pt idx="474">
                  <c:v>30.060564189387954</c:v>
                </c:pt>
                <c:pt idx="475">
                  <c:v>-6.9152774797193031</c:v>
                </c:pt>
                <c:pt idx="476">
                  <c:v>-28.970852107600845</c:v>
                </c:pt>
                <c:pt idx="477">
                  <c:v>-15.909568707844162</c:v>
                </c:pt>
                <c:pt idx="478">
                  <c:v>-0.99934183476054028</c:v>
                </c:pt>
                <c:pt idx="479">
                  <c:v>-3.0372336383251417</c:v>
                </c:pt>
                <c:pt idx="480">
                  <c:v>-18.932425546721124</c:v>
                </c:pt>
                <c:pt idx="481">
                  <c:v>-7.9641407393506993</c:v>
                </c:pt>
                <c:pt idx="482">
                  <c:v>-13.010137858542114</c:v>
                </c:pt>
                <c:pt idx="483">
                  <c:v>16.968430127523511</c:v>
                </c:pt>
                <c:pt idx="484">
                  <c:v>-5.9507952553062546</c:v>
                </c:pt>
                <c:pt idx="485">
                  <c:v>-11.049371958737289</c:v>
                </c:pt>
                <c:pt idx="486">
                  <c:v>-6.9824658222221831</c:v>
                </c:pt>
                <c:pt idx="487">
                  <c:v>15.943523317125299</c:v>
                </c:pt>
                <c:pt idx="488">
                  <c:v>-3.9930722340850489</c:v>
                </c:pt>
                <c:pt idx="489">
                  <c:v>-20.019473924792621</c:v>
                </c:pt>
                <c:pt idx="490">
                  <c:v>23.040309553820769</c:v>
                </c:pt>
                <c:pt idx="491">
                  <c:v>8.9283666580048191</c:v>
                </c:pt>
                <c:pt idx="492">
                  <c:v>-26.065212494922879</c:v>
                </c:pt>
                <c:pt idx="493">
                  <c:v>-20.075741921855531</c:v>
                </c:pt>
                <c:pt idx="494">
                  <c:v>-15.922175304593656</c:v>
                </c:pt>
                <c:pt idx="495">
                  <c:v>-5.9580461343107931</c:v>
                </c:pt>
                <c:pt idx="496">
                  <c:v>-8.0973373928390018</c:v>
                </c:pt>
                <c:pt idx="497">
                  <c:v>9.3085591539305346E-2</c:v>
                </c:pt>
                <c:pt idx="498">
                  <c:v>-8.9539005508521345</c:v>
                </c:pt>
                <c:pt idx="499">
                  <c:v>17.978889652313992</c:v>
                </c:pt>
                <c:pt idx="500">
                  <c:v>-5.0808139802144492</c:v>
                </c:pt>
                <c:pt idx="501">
                  <c:v>-13.077176758614346</c:v>
                </c:pt>
                <c:pt idx="502">
                  <c:v>-9.0160965971106268</c:v>
                </c:pt>
                <c:pt idx="503">
                  <c:v>-0.96709780846084814</c:v>
                </c:pt>
                <c:pt idx="504">
                  <c:v>-1.0076453777500147</c:v>
                </c:pt>
                <c:pt idx="505">
                  <c:v>-13.972317654576662</c:v>
                </c:pt>
                <c:pt idx="506">
                  <c:v>-17.968827981794103</c:v>
                </c:pt>
                <c:pt idx="507">
                  <c:v>-6.0389562974208211</c:v>
                </c:pt>
                <c:pt idx="508">
                  <c:v>-15.961514114401592</c:v>
                </c:pt>
                <c:pt idx="509">
                  <c:v>-10.971068647924145</c:v>
                </c:pt>
                <c:pt idx="510">
                  <c:v>-5.0590714415680864</c:v>
                </c:pt>
                <c:pt idx="511">
                  <c:v>8.0943501545537657</c:v>
                </c:pt>
                <c:pt idx="512">
                  <c:v>-20.000605006743786</c:v>
                </c:pt>
                <c:pt idx="513">
                  <c:v>-21.039123525897246</c:v>
                </c:pt>
                <c:pt idx="514">
                  <c:v>-4.918378494544303</c:v>
                </c:pt>
                <c:pt idx="515">
                  <c:v>1.9594380043015032</c:v>
                </c:pt>
                <c:pt idx="516">
                  <c:v>-12.945649829399409</c:v>
                </c:pt>
                <c:pt idx="517">
                  <c:v>-8.9057227717954781</c:v>
                </c:pt>
                <c:pt idx="518">
                  <c:v>-12.979000816989425</c:v>
                </c:pt>
                <c:pt idx="519">
                  <c:v>-25.027008830692228</c:v>
                </c:pt>
                <c:pt idx="520">
                  <c:v>-17.08305508844267</c:v>
                </c:pt>
                <c:pt idx="521">
                  <c:v>21.005620017560016</c:v>
                </c:pt>
                <c:pt idx="522">
                  <c:v>-3.93889846344794</c:v>
                </c:pt>
                <c:pt idx="523">
                  <c:v>8.0133485657930965</c:v>
                </c:pt>
                <c:pt idx="524">
                  <c:v>-5.0629264825729576</c:v>
                </c:pt>
                <c:pt idx="525">
                  <c:v>-2.968222060624965</c:v>
                </c:pt>
                <c:pt idx="526">
                  <c:v>-15.923644803069326</c:v>
                </c:pt>
                <c:pt idx="527">
                  <c:v>-24.935675640051457</c:v>
                </c:pt>
                <c:pt idx="528">
                  <c:v>12.085465654951371</c:v>
                </c:pt>
                <c:pt idx="529">
                  <c:v>-20.048548346457373</c:v>
                </c:pt>
                <c:pt idx="530">
                  <c:v>-0.9103040861009738</c:v>
                </c:pt>
                <c:pt idx="531">
                  <c:v>1.9989348958297026</c:v>
                </c:pt>
                <c:pt idx="532">
                  <c:v>-5.9903896041202498E-2</c:v>
                </c:pt>
                <c:pt idx="533">
                  <c:v>3.0267693360318704E-2</c:v>
                </c:pt>
                <c:pt idx="534">
                  <c:v>4.6527424067785705E-2</c:v>
                </c:pt>
                <c:pt idx="535">
                  <c:v>1.0115777394078533</c:v>
                </c:pt>
                <c:pt idx="536">
                  <c:v>-7.0203148999439602</c:v>
                </c:pt>
                <c:pt idx="537">
                  <c:v>3.0038434906917599</c:v>
                </c:pt>
                <c:pt idx="538">
                  <c:v>-5.9216312464744547</c:v>
                </c:pt>
                <c:pt idx="539">
                  <c:v>-5.9364144753963588</c:v>
                </c:pt>
                <c:pt idx="540">
                  <c:v>-16.006371816869315</c:v>
                </c:pt>
                <c:pt idx="541">
                  <c:v>-7.9842132286306384</c:v>
                </c:pt>
                <c:pt idx="542">
                  <c:v>-33.042422367684843</c:v>
                </c:pt>
                <c:pt idx="543">
                  <c:v>-18.97988424671118</c:v>
                </c:pt>
                <c:pt idx="544">
                  <c:v>-4.0548478041015548</c:v>
                </c:pt>
                <c:pt idx="545">
                  <c:v>-7.9402571272280404</c:v>
                </c:pt>
                <c:pt idx="546">
                  <c:v>-3.9346561422021336</c:v>
                </c:pt>
                <c:pt idx="547">
                  <c:v>-11.956045077310364</c:v>
                </c:pt>
                <c:pt idx="548">
                  <c:v>-10.985635574639645</c:v>
                </c:pt>
                <c:pt idx="549">
                  <c:v>-1.9702246042843266</c:v>
                </c:pt>
                <c:pt idx="550">
                  <c:v>-13.90807975547107</c:v>
                </c:pt>
                <c:pt idx="551">
                  <c:v>-6.9116303586673205</c:v>
                </c:pt>
                <c:pt idx="552">
                  <c:v>-16.078851993197841</c:v>
                </c:pt>
                <c:pt idx="553">
                  <c:v>-8.0899900898681931</c:v>
                </c:pt>
                <c:pt idx="554">
                  <c:v>-16.028850494229964</c:v>
                </c:pt>
                <c:pt idx="555">
                  <c:v>-1.0475678306693172</c:v>
                </c:pt>
                <c:pt idx="556">
                  <c:v>-3.9939106349955371</c:v>
                </c:pt>
                <c:pt idx="557">
                  <c:v>-2.0357264871032288</c:v>
                </c:pt>
                <c:pt idx="558">
                  <c:v>-12.090099834661586</c:v>
                </c:pt>
                <c:pt idx="559">
                  <c:v>1.0668458772173754</c:v>
                </c:pt>
                <c:pt idx="560">
                  <c:v>-6.9613846270084405</c:v>
                </c:pt>
                <c:pt idx="561">
                  <c:v>-6.7156149369888535E-2</c:v>
                </c:pt>
                <c:pt idx="562">
                  <c:v>-8.9680596504992565</c:v>
                </c:pt>
                <c:pt idx="563">
                  <c:v>-1.9696414309159787</c:v>
                </c:pt>
                <c:pt idx="564">
                  <c:v>-3.0146409126862133</c:v>
                </c:pt>
                <c:pt idx="565">
                  <c:v>-12.024537365481446</c:v>
                </c:pt>
                <c:pt idx="566">
                  <c:v>3.7911758724065797E-2</c:v>
                </c:pt>
                <c:pt idx="567">
                  <c:v>-9.0718170383968779</c:v>
                </c:pt>
                <c:pt idx="568">
                  <c:v>4.0879061479727996</c:v>
                </c:pt>
                <c:pt idx="569">
                  <c:v>-13.0469736180276</c:v>
                </c:pt>
                <c:pt idx="570">
                  <c:v>-17.965889181988</c:v>
                </c:pt>
                <c:pt idx="571">
                  <c:v>-3.088199914767642</c:v>
                </c:pt>
                <c:pt idx="572">
                  <c:v>-14.075912447397064</c:v>
                </c:pt>
                <c:pt idx="573">
                  <c:v>-4.9302044876194824</c:v>
                </c:pt>
                <c:pt idx="574">
                  <c:v>-7.9655849129720933</c:v>
                </c:pt>
                <c:pt idx="575">
                  <c:v>-9.9083856504295316</c:v>
                </c:pt>
                <c:pt idx="576">
                  <c:v>-4.928462934751475</c:v>
                </c:pt>
                <c:pt idx="577">
                  <c:v>26.004852954559137</c:v>
                </c:pt>
                <c:pt idx="578">
                  <c:v>15.026358166442341</c:v>
                </c:pt>
                <c:pt idx="579">
                  <c:v>-16.043641246142073</c:v>
                </c:pt>
                <c:pt idx="580">
                  <c:v>-12.969680139328441</c:v>
                </c:pt>
                <c:pt idx="581">
                  <c:v>-19.93510614379063</c:v>
                </c:pt>
                <c:pt idx="582">
                  <c:v>-22.927391441765273</c:v>
                </c:pt>
                <c:pt idx="583">
                  <c:v>-10.0835217996383</c:v>
                </c:pt>
                <c:pt idx="584">
                  <c:v>-9.950504790504036</c:v>
                </c:pt>
                <c:pt idx="585">
                  <c:v>-10.072827247439465</c:v>
                </c:pt>
                <c:pt idx="586">
                  <c:v>-15.017032652147101</c:v>
                </c:pt>
                <c:pt idx="587">
                  <c:v>-12.008283256692167</c:v>
                </c:pt>
                <c:pt idx="588">
                  <c:v>-2.9982352004090345</c:v>
                </c:pt>
                <c:pt idx="589">
                  <c:v>-19.035978398450681</c:v>
                </c:pt>
                <c:pt idx="590">
                  <c:v>-30.088924495245507</c:v>
                </c:pt>
                <c:pt idx="591">
                  <c:v>-9.9732148458525547</c:v>
                </c:pt>
                <c:pt idx="592">
                  <c:v>12.987562568089563</c:v>
                </c:pt>
                <c:pt idx="593">
                  <c:v>7.0895290123496215</c:v>
                </c:pt>
                <c:pt idx="594">
                  <c:v>-21.021524143101594</c:v>
                </c:pt>
                <c:pt idx="595">
                  <c:v>-3.9726651020494921</c:v>
                </c:pt>
                <c:pt idx="596">
                  <c:v>-13.902436534086169</c:v>
                </c:pt>
                <c:pt idx="597">
                  <c:v>-11.982215511564387</c:v>
                </c:pt>
                <c:pt idx="598">
                  <c:v>-29.055794521313373</c:v>
                </c:pt>
                <c:pt idx="599">
                  <c:v>-17.059629030911033</c:v>
                </c:pt>
                <c:pt idx="600">
                  <c:v>-27.060057479653469</c:v>
                </c:pt>
                <c:pt idx="601">
                  <c:v>19.044263878556993</c:v>
                </c:pt>
                <c:pt idx="602">
                  <c:v>-14.052947683599095</c:v>
                </c:pt>
                <c:pt idx="603">
                  <c:v>-5.00067576628956</c:v>
                </c:pt>
                <c:pt idx="604">
                  <c:v>-7.0823318832795685</c:v>
                </c:pt>
                <c:pt idx="605">
                  <c:v>-13.058964073095934</c:v>
                </c:pt>
                <c:pt idx="606">
                  <c:v>-11.039334028139992</c:v>
                </c:pt>
                <c:pt idx="607">
                  <c:v>-10.901770533326083</c:v>
                </c:pt>
                <c:pt idx="608">
                  <c:v>16.016359547876164</c:v>
                </c:pt>
                <c:pt idx="609">
                  <c:v>-2.0944577906539705</c:v>
                </c:pt>
                <c:pt idx="610">
                  <c:v>25.013506400010151</c:v>
                </c:pt>
                <c:pt idx="611">
                  <c:v>-16.019679557562153</c:v>
                </c:pt>
                <c:pt idx="612">
                  <c:v>-13.984552649979925</c:v>
                </c:pt>
                <c:pt idx="613">
                  <c:v>-5.0543508288509615</c:v>
                </c:pt>
                <c:pt idx="614">
                  <c:v>-13.070522509220313</c:v>
                </c:pt>
                <c:pt idx="615">
                  <c:v>-21.064949440154567</c:v>
                </c:pt>
                <c:pt idx="616">
                  <c:v>4.0872265245846604</c:v>
                </c:pt>
                <c:pt idx="617">
                  <c:v>-12.937429887305742</c:v>
                </c:pt>
                <c:pt idx="618">
                  <c:v>4.0645878542044391</c:v>
                </c:pt>
                <c:pt idx="619">
                  <c:v>12.002317834403248</c:v>
                </c:pt>
                <c:pt idx="620">
                  <c:v>19.025406288508709</c:v>
                </c:pt>
                <c:pt idx="621">
                  <c:v>-26.903847990088487</c:v>
                </c:pt>
                <c:pt idx="622">
                  <c:v>-13.963273776078363</c:v>
                </c:pt>
                <c:pt idx="623">
                  <c:v>3.4479974341842023E-2</c:v>
                </c:pt>
                <c:pt idx="624">
                  <c:v>2.0902635759062349</c:v>
                </c:pt>
                <c:pt idx="625">
                  <c:v>20.975242817641139</c:v>
                </c:pt>
                <c:pt idx="626">
                  <c:v>-19.948611559686299</c:v>
                </c:pt>
                <c:pt idx="627">
                  <c:v>-12.023906297815625</c:v>
                </c:pt>
                <c:pt idx="628">
                  <c:v>-11.922151286780144</c:v>
                </c:pt>
                <c:pt idx="629">
                  <c:v>-11.076686800859367</c:v>
                </c:pt>
                <c:pt idx="630">
                  <c:v>3.0627439337378255</c:v>
                </c:pt>
                <c:pt idx="631">
                  <c:v>-11.0599520544597</c:v>
                </c:pt>
                <c:pt idx="632">
                  <c:v>4.9534551892628675</c:v>
                </c:pt>
                <c:pt idx="633">
                  <c:v>-21.09069512053863</c:v>
                </c:pt>
                <c:pt idx="634">
                  <c:v>-12.955072585445722</c:v>
                </c:pt>
                <c:pt idx="635">
                  <c:v>0.99561762474150928</c:v>
                </c:pt>
                <c:pt idx="636">
                  <c:v>-11.947098272269969</c:v>
                </c:pt>
                <c:pt idx="637">
                  <c:v>2.9181221255116849</c:v>
                </c:pt>
                <c:pt idx="638">
                  <c:v>9.9583633440720298</c:v>
                </c:pt>
                <c:pt idx="639">
                  <c:v>-9.093566116380698</c:v>
                </c:pt>
                <c:pt idx="640">
                  <c:v>17.015232004551297</c:v>
                </c:pt>
                <c:pt idx="641">
                  <c:v>15.092677087598945</c:v>
                </c:pt>
                <c:pt idx="642">
                  <c:v>-9.9203720766601116</c:v>
                </c:pt>
                <c:pt idx="643">
                  <c:v>-17.039544859322117</c:v>
                </c:pt>
                <c:pt idx="644">
                  <c:v>3.9176555286111872</c:v>
                </c:pt>
                <c:pt idx="645">
                  <c:v>2.9225074888803144</c:v>
                </c:pt>
                <c:pt idx="646">
                  <c:v>2.0245393001943377</c:v>
                </c:pt>
                <c:pt idx="647">
                  <c:v>-8.9737061101262476</c:v>
                </c:pt>
                <c:pt idx="648">
                  <c:v>15.004784049653077</c:v>
                </c:pt>
                <c:pt idx="649">
                  <c:v>-18.004498638641422</c:v>
                </c:pt>
                <c:pt idx="650">
                  <c:v>-8.0330270278985587</c:v>
                </c:pt>
                <c:pt idx="651">
                  <c:v>-7.0617047810260187</c:v>
                </c:pt>
                <c:pt idx="652">
                  <c:v>-12.083622143302222</c:v>
                </c:pt>
                <c:pt idx="653">
                  <c:v>-12.06586350266411</c:v>
                </c:pt>
                <c:pt idx="654">
                  <c:v>21.926919704947707</c:v>
                </c:pt>
                <c:pt idx="655">
                  <c:v>5.0951461343673019</c:v>
                </c:pt>
                <c:pt idx="656">
                  <c:v>1.0528154885398542</c:v>
                </c:pt>
                <c:pt idx="657">
                  <c:v>12.046348380811086</c:v>
                </c:pt>
                <c:pt idx="658">
                  <c:v>17.943290599580948</c:v>
                </c:pt>
                <c:pt idx="659">
                  <c:v>-17.975996363455579</c:v>
                </c:pt>
                <c:pt idx="660">
                  <c:v>-16.025325133164362</c:v>
                </c:pt>
                <c:pt idx="661">
                  <c:v>-14.099069088293874</c:v>
                </c:pt>
                <c:pt idx="662">
                  <c:v>-8.9878187478118949</c:v>
                </c:pt>
                <c:pt idx="663">
                  <c:v>-5.0578580371170991</c:v>
                </c:pt>
                <c:pt idx="664">
                  <c:v>-27.08977335113083</c:v>
                </c:pt>
                <c:pt idx="665">
                  <c:v>6.0324234792645184</c:v>
                </c:pt>
                <c:pt idx="666">
                  <c:v>-14.061718127018032</c:v>
                </c:pt>
                <c:pt idx="667">
                  <c:v>-4.993669443679031</c:v>
                </c:pt>
                <c:pt idx="668">
                  <c:v>1.008436935870678</c:v>
                </c:pt>
                <c:pt idx="669">
                  <c:v>-4.0065434752093809</c:v>
                </c:pt>
                <c:pt idx="670">
                  <c:v>-23.069343589292451</c:v>
                </c:pt>
                <c:pt idx="671">
                  <c:v>-4.0453903308427774</c:v>
                </c:pt>
                <c:pt idx="672">
                  <c:v>-4.0502560161005299</c:v>
                </c:pt>
                <c:pt idx="673">
                  <c:v>-11.919728763827447</c:v>
                </c:pt>
                <c:pt idx="674">
                  <c:v>10.930484557941988</c:v>
                </c:pt>
                <c:pt idx="675">
                  <c:v>2.9345172433350331</c:v>
                </c:pt>
                <c:pt idx="676">
                  <c:v>-12.03731336261683</c:v>
                </c:pt>
                <c:pt idx="677">
                  <c:v>-14.068744418344052</c:v>
                </c:pt>
                <c:pt idx="678">
                  <c:v>1.0044150634773152</c:v>
                </c:pt>
                <c:pt idx="679">
                  <c:v>2.9839983044537099</c:v>
                </c:pt>
                <c:pt idx="680">
                  <c:v>-9.997818264228739</c:v>
                </c:pt>
                <c:pt idx="681">
                  <c:v>-11.992125307815494</c:v>
                </c:pt>
                <c:pt idx="682">
                  <c:v>-17.983116532581235</c:v>
                </c:pt>
                <c:pt idx="683">
                  <c:v>-7.0373346812211164</c:v>
                </c:pt>
                <c:pt idx="684">
                  <c:v>-19.042250471394443</c:v>
                </c:pt>
                <c:pt idx="685">
                  <c:v>-11.911803634405729</c:v>
                </c:pt>
                <c:pt idx="686">
                  <c:v>-25.03685229492546</c:v>
                </c:pt>
                <c:pt idx="687">
                  <c:v>-1.9310002893563327</c:v>
                </c:pt>
                <c:pt idx="688">
                  <c:v>13.92979857751261</c:v>
                </c:pt>
                <c:pt idx="689">
                  <c:v>-6.9105036672438303</c:v>
                </c:pt>
                <c:pt idx="690">
                  <c:v>6.9433220622794494</c:v>
                </c:pt>
                <c:pt idx="691">
                  <c:v>-15.939194903315078</c:v>
                </c:pt>
                <c:pt idx="692">
                  <c:v>12.969127153297741</c:v>
                </c:pt>
                <c:pt idx="693">
                  <c:v>-16.027550757595623</c:v>
                </c:pt>
                <c:pt idx="694">
                  <c:v>10.021080310256449</c:v>
                </c:pt>
                <c:pt idx="695">
                  <c:v>-15.916111291584647</c:v>
                </c:pt>
                <c:pt idx="696">
                  <c:v>-15.035399189918273</c:v>
                </c:pt>
                <c:pt idx="697">
                  <c:v>2.9653393533881149</c:v>
                </c:pt>
                <c:pt idx="698">
                  <c:v>-3.0657711196073651</c:v>
                </c:pt>
                <c:pt idx="699">
                  <c:v>-5.9415984344889665</c:v>
                </c:pt>
                <c:pt idx="700">
                  <c:v>13.930501306132541</c:v>
                </c:pt>
                <c:pt idx="701">
                  <c:v>-2.0846301798264735</c:v>
                </c:pt>
                <c:pt idx="702">
                  <c:v>25.97314536477516</c:v>
                </c:pt>
                <c:pt idx="703">
                  <c:v>-8.0300535660845629</c:v>
                </c:pt>
                <c:pt idx="704">
                  <c:v>-13.909868169799017</c:v>
                </c:pt>
                <c:pt idx="705">
                  <c:v>-6.0041017474479563</c:v>
                </c:pt>
                <c:pt idx="706">
                  <c:v>19.079615199350904</c:v>
                </c:pt>
                <c:pt idx="707">
                  <c:v>-2.0745758428996011</c:v>
                </c:pt>
                <c:pt idx="708">
                  <c:v>-13.947139237134321</c:v>
                </c:pt>
                <c:pt idx="709">
                  <c:v>-12.996892667227222</c:v>
                </c:pt>
                <c:pt idx="710">
                  <c:v>4.999915935784764</c:v>
                </c:pt>
                <c:pt idx="711">
                  <c:v>-2.0054155462508745</c:v>
                </c:pt>
                <c:pt idx="712">
                  <c:v>-5.0089214105484858</c:v>
                </c:pt>
                <c:pt idx="713">
                  <c:v>14.027055705486919</c:v>
                </c:pt>
                <c:pt idx="714">
                  <c:v>2.0087851305583828</c:v>
                </c:pt>
                <c:pt idx="715">
                  <c:v>-1.9610960025673452</c:v>
                </c:pt>
                <c:pt idx="716">
                  <c:v>-7.0449537769110782</c:v>
                </c:pt>
                <c:pt idx="717">
                  <c:v>1.0787590597488959</c:v>
                </c:pt>
                <c:pt idx="718">
                  <c:v>11.902658113978323</c:v>
                </c:pt>
                <c:pt idx="719">
                  <c:v>-3.0243582175169608</c:v>
                </c:pt>
                <c:pt idx="720">
                  <c:v>-8.9022088725209496</c:v>
                </c:pt>
                <c:pt idx="721">
                  <c:v>-8.9152981237487854</c:v>
                </c:pt>
                <c:pt idx="722">
                  <c:v>-18.983843612214933</c:v>
                </c:pt>
                <c:pt idx="723">
                  <c:v>15.057329613060828</c:v>
                </c:pt>
                <c:pt idx="724">
                  <c:v>-9.9495265371085502</c:v>
                </c:pt>
                <c:pt idx="725">
                  <c:v>-7.0703486972303757</c:v>
                </c:pt>
                <c:pt idx="726">
                  <c:v>-19.00578934349809</c:v>
                </c:pt>
                <c:pt idx="727">
                  <c:v>-23.009908222672259</c:v>
                </c:pt>
                <c:pt idx="728">
                  <c:v>0.95443569611807499</c:v>
                </c:pt>
                <c:pt idx="729">
                  <c:v>-11.942559941012503</c:v>
                </c:pt>
                <c:pt idx="730">
                  <c:v>-12.038726649597898</c:v>
                </c:pt>
                <c:pt idx="731">
                  <c:v>-26.011246603313275</c:v>
                </c:pt>
                <c:pt idx="732">
                  <c:v>-4.9074009905687532</c:v>
                </c:pt>
                <c:pt idx="733">
                  <c:v>12.942449292110236</c:v>
                </c:pt>
                <c:pt idx="734">
                  <c:v>-4.089860500607732</c:v>
                </c:pt>
                <c:pt idx="735">
                  <c:v>-24.030252237949504</c:v>
                </c:pt>
                <c:pt idx="736">
                  <c:v>-22.980870868759506</c:v>
                </c:pt>
                <c:pt idx="737">
                  <c:v>16.076841184343809</c:v>
                </c:pt>
                <c:pt idx="738">
                  <c:v>-20.057133447784786</c:v>
                </c:pt>
                <c:pt idx="739">
                  <c:v>-5.0669888092315203</c:v>
                </c:pt>
                <c:pt idx="740">
                  <c:v>-8.9214245059559598</c:v>
                </c:pt>
                <c:pt idx="741">
                  <c:v>-16.937762027056412</c:v>
                </c:pt>
                <c:pt idx="742">
                  <c:v>-33.032044515580949</c:v>
                </c:pt>
                <c:pt idx="743">
                  <c:v>1.9644640157308411</c:v>
                </c:pt>
                <c:pt idx="744">
                  <c:v>-24.044061036795366</c:v>
                </c:pt>
                <c:pt idx="745">
                  <c:v>-10.980866372735751</c:v>
                </c:pt>
                <c:pt idx="746">
                  <c:v>-14.018557641221372</c:v>
                </c:pt>
                <c:pt idx="747">
                  <c:v>13.014413231737496</c:v>
                </c:pt>
                <c:pt idx="748">
                  <c:v>-27.912791118587077</c:v>
                </c:pt>
                <c:pt idx="749">
                  <c:v>-1.047207305295897</c:v>
                </c:pt>
                <c:pt idx="750">
                  <c:v>16.010448437215675</c:v>
                </c:pt>
                <c:pt idx="751">
                  <c:v>-9.4358381037032424E-2</c:v>
                </c:pt>
                <c:pt idx="752">
                  <c:v>5.0687171715001007</c:v>
                </c:pt>
                <c:pt idx="753">
                  <c:v>23.944892060474359</c:v>
                </c:pt>
                <c:pt idx="754">
                  <c:v>-26.094052823070449</c:v>
                </c:pt>
                <c:pt idx="755">
                  <c:v>-16.087739931162751</c:v>
                </c:pt>
                <c:pt idx="756">
                  <c:v>-16.954122174865027</c:v>
                </c:pt>
                <c:pt idx="757">
                  <c:v>-3.925769840468976</c:v>
                </c:pt>
                <c:pt idx="758">
                  <c:v>1.0063917313224415</c:v>
                </c:pt>
                <c:pt idx="759">
                  <c:v>-7.0963525583246971</c:v>
                </c:pt>
                <c:pt idx="760">
                  <c:v>-30.069946595605057</c:v>
                </c:pt>
                <c:pt idx="761">
                  <c:v>-14.019630871604484</c:v>
                </c:pt>
                <c:pt idx="762">
                  <c:v>10.062697113333018</c:v>
                </c:pt>
                <c:pt idx="763">
                  <c:v>-2.0913333557474041</c:v>
                </c:pt>
                <c:pt idx="764">
                  <c:v>6.9158124766767264</c:v>
                </c:pt>
                <c:pt idx="765">
                  <c:v>-5.9750414046494713</c:v>
                </c:pt>
                <c:pt idx="766">
                  <c:v>2.9339603330074282</c:v>
                </c:pt>
                <c:pt idx="767">
                  <c:v>21.065408678896208</c:v>
                </c:pt>
                <c:pt idx="768">
                  <c:v>-10.908228273697729</c:v>
                </c:pt>
                <c:pt idx="769">
                  <c:v>-14.082661701886236</c:v>
                </c:pt>
                <c:pt idx="770">
                  <c:v>5.9009981079603913</c:v>
                </c:pt>
                <c:pt idx="771">
                  <c:v>-8.0307544236630293E-2</c:v>
                </c:pt>
                <c:pt idx="772">
                  <c:v>4.9112638806580007</c:v>
                </c:pt>
                <c:pt idx="773">
                  <c:v>-19.99651927506256</c:v>
                </c:pt>
                <c:pt idx="774">
                  <c:v>-18.968251213691207</c:v>
                </c:pt>
                <c:pt idx="775">
                  <c:v>-4.9789361260241733</c:v>
                </c:pt>
                <c:pt idx="776">
                  <c:v>-15.968151718778556</c:v>
                </c:pt>
                <c:pt idx="777">
                  <c:v>-45.030437647667448</c:v>
                </c:pt>
                <c:pt idx="778">
                  <c:v>6.0597938166151648</c:v>
                </c:pt>
                <c:pt idx="779">
                  <c:v>13.941889292914594</c:v>
                </c:pt>
                <c:pt idx="780">
                  <c:v>6.033177199128045</c:v>
                </c:pt>
                <c:pt idx="781">
                  <c:v>2.968616557961369</c:v>
                </c:pt>
                <c:pt idx="782">
                  <c:v>-22.074542504829772</c:v>
                </c:pt>
                <c:pt idx="783">
                  <c:v>-9.942162265503331</c:v>
                </c:pt>
                <c:pt idx="784">
                  <c:v>16.056652514242185</c:v>
                </c:pt>
                <c:pt idx="785">
                  <c:v>-32.093795492915142</c:v>
                </c:pt>
                <c:pt idx="786">
                  <c:v>-16.951210786465712</c:v>
                </c:pt>
                <c:pt idx="787">
                  <c:v>0.98148686250561357</c:v>
                </c:pt>
                <c:pt idx="788">
                  <c:v>-12.007328909933776</c:v>
                </c:pt>
                <c:pt idx="789">
                  <c:v>-38.038879398373865</c:v>
                </c:pt>
                <c:pt idx="790">
                  <c:v>-12.080088179501221</c:v>
                </c:pt>
                <c:pt idx="791">
                  <c:v>3.9812734209553926</c:v>
                </c:pt>
                <c:pt idx="792">
                  <c:v>-9.0496794554992057</c:v>
                </c:pt>
                <c:pt idx="793">
                  <c:v>7.914157714125988</c:v>
                </c:pt>
                <c:pt idx="794">
                  <c:v>-9.0609842663634801</c:v>
                </c:pt>
                <c:pt idx="795">
                  <c:v>-11.058799701943975</c:v>
                </c:pt>
                <c:pt idx="796">
                  <c:v>15.95548287464093</c:v>
                </c:pt>
                <c:pt idx="797">
                  <c:v>-25.054930095924167</c:v>
                </c:pt>
                <c:pt idx="798">
                  <c:v>13.937484473780515</c:v>
                </c:pt>
                <c:pt idx="799">
                  <c:v>-1.0925364868497218</c:v>
                </c:pt>
                <c:pt idx="800">
                  <c:v>-15.987472337049921</c:v>
                </c:pt>
                <c:pt idx="801">
                  <c:v>-2.0871604613181942</c:v>
                </c:pt>
                <c:pt idx="802">
                  <c:v>-8.9499205960223662</c:v>
                </c:pt>
                <c:pt idx="803">
                  <c:v>8.9324021799240771</c:v>
                </c:pt>
                <c:pt idx="804">
                  <c:v>5.924470765886114</c:v>
                </c:pt>
                <c:pt idx="805">
                  <c:v>-10.048426763081284</c:v>
                </c:pt>
                <c:pt idx="806">
                  <c:v>-4.9583175859123951</c:v>
                </c:pt>
                <c:pt idx="807">
                  <c:v>1.9441072610121175</c:v>
                </c:pt>
                <c:pt idx="808">
                  <c:v>-4.0558255595100023</c:v>
                </c:pt>
                <c:pt idx="809">
                  <c:v>4.0471660203440578</c:v>
                </c:pt>
                <c:pt idx="810">
                  <c:v>11.912785792846128</c:v>
                </c:pt>
                <c:pt idx="811">
                  <c:v>-8.0987730088600554</c:v>
                </c:pt>
                <c:pt idx="812">
                  <c:v>-10.908236364969547</c:v>
                </c:pt>
                <c:pt idx="813">
                  <c:v>29.969688037800186</c:v>
                </c:pt>
                <c:pt idx="814">
                  <c:v>-14.010541297358152</c:v>
                </c:pt>
                <c:pt idx="815">
                  <c:v>5.0064776911968494</c:v>
                </c:pt>
                <c:pt idx="816">
                  <c:v>2.0823393497461704</c:v>
                </c:pt>
                <c:pt idx="817">
                  <c:v>-15.058458940799857</c:v>
                </c:pt>
                <c:pt idx="818">
                  <c:v>3.0065826571055192</c:v>
                </c:pt>
                <c:pt idx="819">
                  <c:v>-20.986646121331265</c:v>
                </c:pt>
                <c:pt idx="820">
                  <c:v>-25.97898841735811</c:v>
                </c:pt>
                <c:pt idx="821">
                  <c:v>0.9032219200203232</c:v>
                </c:pt>
                <c:pt idx="822">
                  <c:v>-22.990333333546033</c:v>
                </c:pt>
                <c:pt idx="823">
                  <c:v>18.946337639806821</c:v>
                </c:pt>
                <c:pt idx="824">
                  <c:v>9.052828154469454</c:v>
                </c:pt>
                <c:pt idx="825">
                  <c:v>-18.950060945848378</c:v>
                </c:pt>
                <c:pt idx="826">
                  <c:v>9.0613205925856715</c:v>
                </c:pt>
                <c:pt idx="827">
                  <c:v>0.93616633533659621</c:v>
                </c:pt>
                <c:pt idx="828">
                  <c:v>-17.087989266052269</c:v>
                </c:pt>
                <c:pt idx="829">
                  <c:v>-15.985623077753864</c:v>
                </c:pt>
                <c:pt idx="830">
                  <c:v>-8.919926092791556</c:v>
                </c:pt>
                <c:pt idx="831">
                  <c:v>-6.9847763245611807</c:v>
                </c:pt>
                <c:pt idx="832">
                  <c:v>0.91766146449813235</c:v>
                </c:pt>
                <c:pt idx="833">
                  <c:v>-7.9958252999180406</c:v>
                </c:pt>
                <c:pt idx="834">
                  <c:v>-7.0388507334601185</c:v>
                </c:pt>
                <c:pt idx="835">
                  <c:v>-20.08893443838291</c:v>
                </c:pt>
                <c:pt idx="836">
                  <c:v>-8.0544840411004692</c:v>
                </c:pt>
                <c:pt idx="837">
                  <c:v>-1.9462593032156075</c:v>
                </c:pt>
                <c:pt idx="838">
                  <c:v>-13.995560108027911</c:v>
                </c:pt>
                <c:pt idx="839">
                  <c:v>11.068344480854286</c:v>
                </c:pt>
                <c:pt idx="840">
                  <c:v>-3.9369379067193302</c:v>
                </c:pt>
                <c:pt idx="841">
                  <c:v>-15.013825208584464</c:v>
                </c:pt>
                <c:pt idx="842">
                  <c:v>-11.914378918054171</c:v>
                </c:pt>
                <c:pt idx="843">
                  <c:v>4.0405697096732878</c:v>
                </c:pt>
                <c:pt idx="844">
                  <c:v>13.909146810044133</c:v>
                </c:pt>
                <c:pt idx="845">
                  <c:v>-20.099709074733731</c:v>
                </c:pt>
                <c:pt idx="846">
                  <c:v>8.2370914350488988E-2</c:v>
                </c:pt>
                <c:pt idx="847">
                  <c:v>26.905756030784911</c:v>
                </c:pt>
                <c:pt idx="848">
                  <c:v>9.0363762582466762</c:v>
                </c:pt>
                <c:pt idx="849">
                  <c:v>-16.985533641943075</c:v>
                </c:pt>
                <c:pt idx="850">
                  <c:v>-15.961680829208184</c:v>
                </c:pt>
                <c:pt idx="851">
                  <c:v>-16.027798206292754</c:v>
                </c:pt>
                <c:pt idx="852">
                  <c:v>-5.0823418679729055</c:v>
                </c:pt>
                <c:pt idx="853">
                  <c:v>-26.04361045491126</c:v>
                </c:pt>
                <c:pt idx="854">
                  <c:v>-14.904107297636839</c:v>
                </c:pt>
                <c:pt idx="855">
                  <c:v>12.999468176343809</c:v>
                </c:pt>
                <c:pt idx="856">
                  <c:v>-17.924314673675738</c:v>
                </c:pt>
                <c:pt idx="857">
                  <c:v>17.065465585625979</c:v>
                </c:pt>
                <c:pt idx="858">
                  <c:v>-12.055341146831072</c:v>
                </c:pt>
                <c:pt idx="859">
                  <c:v>-6.0505395675920601</c:v>
                </c:pt>
                <c:pt idx="860">
                  <c:v>-16.038727824070797</c:v>
                </c:pt>
                <c:pt idx="861">
                  <c:v>-21.046682438736898</c:v>
                </c:pt>
                <c:pt idx="862">
                  <c:v>-13.965120764681323</c:v>
                </c:pt>
                <c:pt idx="863">
                  <c:v>-14.902952782520902</c:v>
                </c:pt>
                <c:pt idx="864">
                  <c:v>-6.061864647691019</c:v>
                </c:pt>
                <c:pt idx="865">
                  <c:v>-24.060696849547558</c:v>
                </c:pt>
                <c:pt idx="866">
                  <c:v>-3.9611211980174548</c:v>
                </c:pt>
                <c:pt idx="867">
                  <c:v>-14.047605733596601</c:v>
                </c:pt>
                <c:pt idx="868">
                  <c:v>-20.991626657491761</c:v>
                </c:pt>
                <c:pt idx="869">
                  <c:v>-5.0009233674198956</c:v>
                </c:pt>
                <c:pt idx="870">
                  <c:v>-7.9324694277472894</c:v>
                </c:pt>
                <c:pt idx="871">
                  <c:v>-3.9355457354655843</c:v>
                </c:pt>
                <c:pt idx="872">
                  <c:v>-9.0720211150557759</c:v>
                </c:pt>
                <c:pt idx="873">
                  <c:v>0.91474162606177145</c:v>
                </c:pt>
                <c:pt idx="874">
                  <c:v>-7.9113586001010825</c:v>
                </c:pt>
                <c:pt idx="875">
                  <c:v>1.9551097913657092</c:v>
                </c:pt>
                <c:pt idx="876">
                  <c:v>-3.0531002057106855</c:v>
                </c:pt>
                <c:pt idx="877">
                  <c:v>-20.991491552159598</c:v>
                </c:pt>
                <c:pt idx="878">
                  <c:v>18.924731741294842</c:v>
                </c:pt>
                <c:pt idx="879">
                  <c:v>2.0492107451304982</c:v>
                </c:pt>
                <c:pt idx="880">
                  <c:v>-3.9697189269267481</c:v>
                </c:pt>
                <c:pt idx="881">
                  <c:v>24.027150842446428</c:v>
                </c:pt>
                <c:pt idx="882">
                  <c:v>-24.061352385216615</c:v>
                </c:pt>
                <c:pt idx="883">
                  <c:v>-27.942248164516357</c:v>
                </c:pt>
                <c:pt idx="884">
                  <c:v>-8.0214611816550292</c:v>
                </c:pt>
                <c:pt idx="885">
                  <c:v>16.060104698897881</c:v>
                </c:pt>
                <c:pt idx="886">
                  <c:v>7.0794173972409267</c:v>
                </c:pt>
                <c:pt idx="887">
                  <c:v>-7.0599438314939684</c:v>
                </c:pt>
                <c:pt idx="888">
                  <c:v>8.9129846870655474</c:v>
                </c:pt>
                <c:pt idx="889">
                  <c:v>-8.9314860797583684</c:v>
                </c:pt>
                <c:pt idx="890">
                  <c:v>-19.081285979188252</c:v>
                </c:pt>
                <c:pt idx="891">
                  <c:v>8.0873216356693156</c:v>
                </c:pt>
                <c:pt idx="892">
                  <c:v>-14.952538138597806</c:v>
                </c:pt>
                <c:pt idx="893">
                  <c:v>1.040427969212359</c:v>
                </c:pt>
                <c:pt idx="894">
                  <c:v>-6.0439169927136893</c:v>
                </c:pt>
                <c:pt idx="895">
                  <c:v>12.980870535000676</c:v>
                </c:pt>
                <c:pt idx="896">
                  <c:v>-7.934714518718474</c:v>
                </c:pt>
                <c:pt idx="897">
                  <c:v>-14.945608870345335</c:v>
                </c:pt>
                <c:pt idx="898">
                  <c:v>0.96289722758739205</c:v>
                </c:pt>
                <c:pt idx="899">
                  <c:v>-8.0379215281321574</c:v>
                </c:pt>
                <c:pt idx="900">
                  <c:v>-3.9139194538783837</c:v>
                </c:pt>
                <c:pt idx="901">
                  <c:v>-13.025660692051348</c:v>
                </c:pt>
                <c:pt idx="902">
                  <c:v>21.052184823728446</c:v>
                </c:pt>
                <c:pt idx="903">
                  <c:v>4.0220594648840722</c:v>
                </c:pt>
                <c:pt idx="904">
                  <c:v>-11.963313166485205</c:v>
                </c:pt>
                <c:pt idx="905">
                  <c:v>-12.982557968224921</c:v>
                </c:pt>
                <c:pt idx="906">
                  <c:v>30.037762769909769</c:v>
                </c:pt>
                <c:pt idx="907">
                  <c:v>-13.943264194786455</c:v>
                </c:pt>
                <c:pt idx="908">
                  <c:v>7.0793462152581519</c:v>
                </c:pt>
                <c:pt idx="909">
                  <c:v>19.022474564791835</c:v>
                </c:pt>
                <c:pt idx="910">
                  <c:v>-27.925847520227396</c:v>
                </c:pt>
                <c:pt idx="911">
                  <c:v>-9.09302141661043</c:v>
                </c:pt>
                <c:pt idx="912">
                  <c:v>-13.099769459074096</c:v>
                </c:pt>
                <c:pt idx="913">
                  <c:v>-23.03460690128632</c:v>
                </c:pt>
                <c:pt idx="914">
                  <c:v>16.919562405648421</c:v>
                </c:pt>
                <c:pt idx="915">
                  <c:v>-13.949126119501878</c:v>
                </c:pt>
                <c:pt idx="916">
                  <c:v>-19.956765568107638</c:v>
                </c:pt>
                <c:pt idx="917">
                  <c:v>-2.9342741753033907</c:v>
                </c:pt>
                <c:pt idx="918">
                  <c:v>-6.9083074214872209</c:v>
                </c:pt>
                <c:pt idx="919">
                  <c:v>-24.004344280130276</c:v>
                </c:pt>
                <c:pt idx="920">
                  <c:v>-6.9627842359447776</c:v>
                </c:pt>
                <c:pt idx="921">
                  <c:v>-2.9722015459443765</c:v>
                </c:pt>
                <c:pt idx="922">
                  <c:v>-14.038388722114339</c:v>
                </c:pt>
                <c:pt idx="923">
                  <c:v>-11.910049000322029</c:v>
                </c:pt>
                <c:pt idx="924">
                  <c:v>8.9789347952815977</c:v>
                </c:pt>
                <c:pt idx="925">
                  <c:v>-15.950278463268079</c:v>
                </c:pt>
                <c:pt idx="926">
                  <c:v>-13.93483690742144</c:v>
                </c:pt>
                <c:pt idx="927">
                  <c:v>-10.011360749990653</c:v>
                </c:pt>
                <c:pt idx="928">
                  <c:v>18.901689638108429</c:v>
                </c:pt>
                <c:pt idx="929">
                  <c:v>1.9922237607363442</c:v>
                </c:pt>
                <c:pt idx="930">
                  <c:v>-12.952883498151525</c:v>
                </c:pt>
                <c:pt idx="931">
                  <c:v>-10.044727744589645</c:v>
                </c:pt>
                <c:pt idx="932">
                  <c:v>-11.900877710256974</c:v>
                </c:pt>
                <c:pt idx="933">
                  <c:v>-5.9239721749472647</c:v>
                </c:pt>
                <c:pt idx="934">
                  <c:v>-25.944818867520485</c:v>
                </c:pt>
                <c:pt idx="935">
                  <c:v>-13.002133695157974</c:v>
                </c:pt>
                <c:pt idx="936">
                  <c:v>-6.9375751964831034</c:v>
                </c:pt>
                <c:pt idx="937">
                  <c:v>-4.9183965557662681</c:v>
                </c:pt>
                <c:pt idx="938">
                  <c:v>-25.006297877568407</c:v>
                </c:pt>
                <c:pt idx="939">
                  <c:v>-5.9066735105391688</c:v>
                </c:pt>
                <c:pt idx="940">
                  <c:v>-11.970587169828084</c:v>
                </c:pt>
                <c:pt idx="941">
                  <c:v>-5.0064703189811919</c:v>
                </c:pt>
                <c:pt idx="942">
                  <c:v>-13.00317483393281</c:v>
                </c:pt>
                <c:pt idx="943">
                  <c:v>-8.9124539687693396</c:v>
                </c:pt>
                <c:pt idx="944">
                  <c:v>-12.021705167552566</c:v>
                </c:pt>
                <c:pt idx="945">
                  <c:v>6.0615306281394945</c:v>
                </c:pt>
                <c:pt idx="946">
                  <c:v>-18.968885817591826</c:v>
                </c:pt>
                <c:pt idx="947">
                  <c:v>-6.9717867702282881</c:v>
                </c:pt>
                <c:pt idx="948">
                  <c:v>-2.9883896025766399</c:v>
                </c:pt>
                <c:pt idx="949">
                  <c:v>-18.956498655761347</c:v>
                </c:pt>
                <c:pt idx="950">
                  <c:v>-3.9650313175601148</c:v>
                </c:pt>
                <c:pt idx="951">
                  <c:v>-18.023724046949543</c:v>
                </c:pt>
                <c:pt idx="952">
                  <c:v>-13.053218124180026</c:v>
                </c:pt>
                <c:pt idx="953">
                  <c:v>6.0172767019861553</c:v>
                </c:pt>
                <c:pt idx="954">
                  <c:v>3.999663816285159</c:v>
                </c:pt>
                <c:pt idx="955">
                  <c:v>-15.948203773544671</c:v>
                </c:pt>
                <c:pt idx="956">
                  <c:v>-13.037242910670813</c:v>
                </c:pt>
                <c:pt idx="957">
                  <c:v>-8.96012437813555</c:v>
                </c:pt>
                <c:pt idx="958">
                  <c:v>-17.058479735868833</c:v>
                </c:pt>
                <c:pt idx="959">
                  <c:v>-7.9642578639630903</c:v>
                </c:pt>
                <c:pt idx="960">
                  <c:v>7.0529126535025854</c:v>
                </c:pt>
                <c:pt idx="961">
                  <c:v>-1.9349947089118356</c:v>
                </c:pt>
                <c:pt idx="962">
                  <c:v>-23.043942421882068</c:v>
                </c:pt>
                <c:pt idx="963">
                  <c:v>7.9790887159765465</c:v>
                </c:pt>
                <c:pt idx="964">
                  <c:v>-8.9305799817490552</c:v>
                </c:pt>
                <c:pt idx="965">
                  <c:v>-19.043021807906225</c:v>
                </c:pt>
                <c:pt idx="966">
                  <c:v>-21.047883184507633</c:v>
                </c:pt>
                <c:pt idx="967">
                  <c:v>-17.059299862715296</c:v>
                </c:pt>
                <c:pt idx="968">
                  <c:v>-13.936194286474342</c:v>
                </c:pt>
                <c:pt idx="969">
                  <c:v>-9.0240699811977692</c:v>
                </c:pt>
                <c:pt idx="970">
                  <c:v>-16.93515106753696</c:v>
                </c:pt>
                <c:pt idx="971">
                  <c:v>-6.0720386269403939</c:v>
                </c:pt>
                <c:pt idx="972">
                  <c:v>-9.0560580563647761</c:v>
                </c:pt>
                <c:pt idx="973">
                  <c:v>9.0184045515813889</c:v>
                </c:pt>
                <c:pt idx="974">
                  <c:v>-16.004037538973044</c:v>
                </c:pt>
                <c:pt idx="975">
                  <c:v>-20.033226044975638</c:v>
                </c:pt>
                <c:pt idx="976">
                  <c:v>-9.0778671982581045</c:v>
                </c:pt>
                <c:pt idx="977">
                  <c:v>10.93189207296137</c:v>
                </c:pt>
                <c:pt idx="978">
                  <c:v>-12.933976721011991</c:v>
                </c:pt>
                <c:pt idx="979">
                  <c:v>9.0270565428525718</c:v>
                </c:pt>
                <c:pt idx="980">
                  <c:v>-27.065813845365657</c:v>
                </c:pt>
                <c:pt idx="981">
                  <c:v>-3.9817608748632516</c:v>
                </c:pt>
                <c:pt idx="982">
                  <c:v>-16.075633068834428</c:v>
                </c:pt>
                <c:pt idx="983">
                  <c:v>-10.015078499370311</c:v>
                </c:pt>
                <c:pt idx="984">
                  <c:v>13.034726856272135</c:v>
                </c:pt>
                <c:pt idx="985">
                  <c:v>-5.9220175633500629</c:v>
                </c:pt>
                <c:pt idx="986">
                  <c:v>22.06259033330452</c:v>
                </c:pt>
                <c:pt idx="987">
                  <c:v>-7.0095590952240761</c:v>
                </c:pt>
                <c:pt idx="988">
                  <c:v>22.928119895008386</c:v>
                </c:pt>
                <c:pt idx="989">
                  <c:v>-10.94542941966491</c:v>
                </c:pt>
                <c:pt idx="990">
                  <c:v>-16.028548590099263</c:v>
                </c:pt>
                <c:pt idx="991">
                  <c:v>4.9730139778024034</c:v>
                </c:pt>
                <c:pt idx="992">
                  <c:v>-4.044749990673882</c:v>
                </c:pt>
                <c:pt idx="993">
                  <c:v>26.992151964293701</c:v>
                </c:pt>
                <c:pt idx="994">
                  <c:v>-0.93490976811103599</c:v>
                </c:pt>
                <c:pt idx="995">
                  <c:v>1.9979785873017502</c:v>
                </c:pt>
                <c:pt idx="996">
                  <c:v>-3.0301438919123056</c:v>
                </c:pt>
                <c:pt idx="997">
                  <c:v>1.5525575153349402E-2</c:v>
                </c:pt>
                <c:pt idx="998">
                  <c:v>-5.0144293929336294</c:v>
                </c:pt>
                <c:pt idx="999">
                  <c:v>-27.026405825001444</c:v>
                </c:pt>
                <c:pt idx="1000">
                  <c:v>-14.957812885067401</c:v>
                </c:pt>
                <c:pt idx="1001">
                  <c:v>-9.955990935676283</c:v>
                </c:pt>
                <c:pt idx="1002">
                  <c:v>3.0979757953083404</c:v>
                </c:pt>
                <c:pt idx="1003">
                  <c:v>-1.0571177207216602</c:v>
                </c:pt>
                <c:pt idx="1004">
                  <c:v>-4.7447405775962292E-2</c:v>
                </c:pt>
                <c:pt idx="1005">
                  <c:v>2.0718757783508921</c:v>
                </c:pt>
                <c:pt idx="1006">
                  <c:v>16.906958797217371</c:v>
                </c:pt>
                <c:pt idx="1007">
                  <c:v>-8.4382833516556427E-2</c:v>
                </c:pt>
                <c:pt idx="1008">
                  <c:v>-25.020075166114825</c:v>
                </c:pt>
                <c:pt idx="1009">
                  <c:v>-1.0165245208706073</c:v>
                </c:pt>
                <c:pt idx="1010">
                  <c:v>21.053125502693291</c:v>
                </c:pt>
                <c:pt idx="1011">
                  <c:v>-16.024668060664233</c:v>
                </c:pt>
                <c:pt idx="1012">
                  <c:v>-1.9919088072826745</c:v>
                </c:pt>
                <c:pt idx="1013">
                  <c:v>-11.928975548327534</c:v>
                </c:pt>
                <c:pt idx="1014">
                  <c:v>16.056488455271417</c:v>
                </c:pt>
                <c:pt idx="1015">
                  <c:v>-8.0568807251307994</c:v>
                </c:pt>
                <c:pt idx="1016">
                  <c:v>-9.9737465327799377</c:v>
                </c:pt>
                <c:pt idx="1017">
                  <c:v>-8.9455248348000982</c:v>
                </c:pt>
                <c:pt idx="1018">
                  <c:v>16.00812148653171</c:v>
                </c:pt>
                <c:pt idx="1019">
                  <c:v>2.9572957719935871</c:v>
                </c:pt>
                <c:pt idx="1020">
                  <c:v>-4.9879683354566141E-2</c:v>
                </c:pt>
                <c:pt idx="1021">
                  <c:v>-13.083721343657272</c:v>
                </c:pt>
                <c:pt idx="1022">
                  <c:v>-10.062571720116502</c:v>
                </c:pt>
                <c:pt idx="1023">
                  <c:v>-6.0056439783852182</c:v>
                </c:pt>
                <c:pt idx="1024">
                  <c:v>-7.9514502639834532</c:v>
                </c:pt>
                <c:pt idx="1025">
                  <c:v>10.052958045566559</c:v>
                </c:pt>
                <c:pt idx="1026">
                  <c:v>-1.9917842343321959</c:v>
                </c:pt>
                <c:pt idx="1027">
                  <c:v>-10.97987434380879</c:v>
                </c:pt>
                <c:pt idx="1028">
                  <c:v>-8.9226745350529093</c:v>
                </c:pt>
                <c:pt idx="1029">
                  <c:v>5.9463523617924929</c:v>
                </c:pt>
                <c:pt idx="1030">
                  <c:v>-4.026326250129685</c:v>
                </c:pt>
                <c:pt idx="1031">
                  <c:v>8.059508184114879</c:v>
                </c:pt>
                <c:pt idx="1032">
                  <c:v>-14.046588894798795</c:v>
                </c:pt>
                <c:pt idx="1033">
                  <c:v>8.992981682885933</c:v>
                </c:pt>
                <c:pt idx="1034">
                  <c:v>27.93325154113975</c:v>
                </c:pt>
                <c:pt idx="1035">
                  <c:v>-13.064514005848995</c:v>
                </c:pt>
                <c:pt idx="1036">
                  <c:v>-3.1619452900866207E-2</c:v>
                </c:pt>
                <c:pt idx="1037">
                  <c:v>13.979798948202221</c:v>
                </c:pt>
                <c:pt idx="1038">
                  <c:v>-9.9745528288806877</c:v>
                </c:pt>
                <c:pt idx="1039">
                  <c:v>-6.0207885556174841</c:v>
                </c:pt>
                <c:pt idx="1040">
                  <c:v>-12.062972672201376</c:v>
                </c:pt>
                <c:pt idx="1041">
                  <c:v>10.926952087786413</c:v>
                </c:pt>
                <c:pt idx="1042">
                  <c:v>-1.9845899522395518</c:v>
                </c:pt>
                <c:pt idx="1043">
                  <c:v>-11.046791748143148</c:v>
                </c:pt>
                <c:pt idx="1044">
                  <c:v>1.0972815983912509</c:v>
                </c:pt>
                <c:pt idx="1045">
                  <c:v>-7.9175634371467698</c:v>
                </c:pt>
                <c:pt idx="1046">
                  <c:v>18.970389399237273</c:v>
                </c:pt>
                <c:pt idx="1047">
                  <c:v>-5.9622982795250783</c:v>
                </c:pt>
                <c:pt idx="1048">
                  <c:v>10.033006057479417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F-9941-8189-0AED683B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65647"/>
        <c:axId val="587666479"/>
      </c:scatterChart>
      <c:valAx>
        <c:axId val="58766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66479"/>
        <c:crosses val="autoZero"/>
        <c:crossBetween val="midCat"/>
      </c:valAx>
      <c:valAx>
        <c:axId val="5876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Delay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6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American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LAS</c:v>
              </c:pt>
              <c:pt idx="1">
                <c:v>LAX</c:v>
              </c:pt>
            </c:strLit>
          </c:cat>
          <c:val>
            <c:numLit>
              <c:formatCode>General</c:formatCode>
              <c:ptCount val="2"/>
              <c:pt idx="0">
                <c:v>26.5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3B5-2841-B795-12D6610A73F5}"/>
            </c:ext>
          </c:extLst>
        </c:ser>
        <c:ser>
          <c:idx val="1"/>
          <c:order val="1"/>
          <c:tx>
            <c:v>Delta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LAS</c:v>
              </c:pt>
              <c:pt idx="1">
                <c:v>LAX</c:v>
              </c:pt>
            </c:strLit>
          </c:cat>
          <c:val>
            <c:numLit>
              <c:formatCode>General</c:formatCode>
              <c:ptCount val="2"/>
              <c:pt idx="0">
                <c:v>35.5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3B5-2841-B795-12D6610A73F5}"/>
            </c:ext>
          </c:extLst>
        </c:ser>
        <c:ser>
          <c:idx val="2"/>
          <c:order val="2"/>
          <c:tx>
            <c:v>UA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LAS</c:v>
              </c:pt>
              <c:pt idx="1">
                <c:v>LAX</c:v>
              </c:pt>
            </c:strLit>
          </c:cat>
          <c:val>
            <c:numLit>
              <c:formatCode>General</c:formatCode>
              <c:ptCount val="2"/>
              <c:pt idx="0">
                <c:v>48</c:v>
              </c:pt>
              <c:pt idx="1">
                <c:v>18.833333333333332</c:v>
              </c:pt>
            </c:numLit>
          </c:val>
          <c:extLst>
            <c:ext xmlns:c16="http://schemas.microsoft.com/office/drawing/2014/chart" uri="{C3380CC4-5D6E-409C-BE32-E72D297353CC}">
              <c16:uniqueId val="{00000002-C3B5-2841-B795-12D6610A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323152"/>
        <c:axId val="1997323568"/>
      </c:barChart>
      <c:catAx>
        <c:axId val="19973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23568"/>
        <c:crosses val="autoZero"/>
        <c:auto val="1"/>
        <c:lblAlgn val="ctr"/>
        <c:lblOffset val="100"/>
        <c:noMultiLvlLbl val="0"/>
      </c:catAx>
      <c:valAx>
        <c:axId val="19973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Arrival Delay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Arrival Delay</a:t>
          </a:r>
        </a:p>
      </cx:txPr>
    </cx:title>
    <cx:plotArea>
      <cx:plotAreaRegion>
        <cx:series layoutId="clusteredColumn" uniqueId="{65907259-B9DA-4961-B467-12E7DC6FF6A2}">
          <cx:tx>
            <cx:txData>
              <cx:f>_xlchart.v1.0</cx:f>
              <cx:v>ArrivalDelay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Arrival Delay (min)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Arrival Delay (min)</a:t>
              </a:r>
            </a:p>
          </cx:txPr>
        </cx:title>
        <cx:tickLabels/>
      </cx:axis>
      <cx:axis id="1">
        <cx:valScaling/>
        <cx:title>
          <cx:tx>
            <cx:txData>
              <cx:v>Flight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Flight 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Arrival Delay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Arrival Delay</a:t>
          </a:r>
        </a:p>
      </cx:txPr>
    </cx:title>
    <cx:plotArea>
      <cx:plotAreaRegion>
        <cx:series layoutId="boxWhisker" uniqueId="{5535B6AA-90DE-4249-8191-9AB54CA40FDC}">
          <cx:tx>
            <cx:txData>
              <cx:f>_xlchart.v1.2</cx:f>
              <cx:v>ArrivalDelay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Arrival Delay (min)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Arrival Delay (min)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3175</xdr:colOff>
      <xdr:row>37</xdr:row>
      <xdr:rowOff>50800</xdr:rowOff>
    </xdr:from>
    <xdr:to>
      <xdr:col>32</xdr:col>
      <xdr:colOff>307975</xdr:colOff>
      <xdr:row>61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5E069-845F-1540-AC1C-F9178D95E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981075</xdr:colOff>
      <xdr:row>37</xdr:row>
      <xdr:rowOff>57150</xdr:rowOff>
    </xdr:from>
    <xdr:to>
      <xdr:col>24</xdr:col>
      <xdr:colOff>352425</xdr:colOff>
      <xdr:row>62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070F62-751A-0043-9A74-F58E9329F1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7675" y="7105650"/>
              <a:ext cx="5975350" cy="471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37</xdr:row>
      <xdr:rowOff>50800</xdr:rowOff>
    </xdr:from>
    <xdr:to>
      <xdr:col>18</xdr:col>
      <xdr:colOff>571500</xdr:colOff>
      <xdr:row>61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DA5161A-D70D-604A-91A9-F94501A4D1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3075" y="7099300"/>
              <a:ext cx="2105025" cy="469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413385</xdr:colOff>
      <xdr:row>1028</xdr:row>
      <xdr:rowOff>22860</xdr:rowOff>
    </xdr:from>
    <xdr:to>
      <xdr:col>21</xdr:col>
      <xdr:colOff>676275</xdr:colOff>
      <xdr:row>1043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959A7A-7D96-7F43-94B9-B731FBA35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384810</xdr:colOff>
      <xdr:row>37</xdr:row>
      <xdr:rowOff>129540</xdr:rowOff>
    </xdr:from>
    <xdr:to>
      <xdr:col>45</xdr:col>
      <xdr:colOff>102870</xdr:colOff>
      <xdr:row>61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AE158-C82C-3A4F-915E-B6CDF72F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669924</xdr:colOff>
      <xdr:row>2</xdr:row>
      <xdr:rowOff>134620</xdr:rowOff>
    </xdr:from>
    <xdr:to>
      <xdr:col>16</xdr:col>
      <xdr:colOff>350520</xdr:colOff>
      <xdr:row>29</xdr:row>
      <xdr:rowOff>149860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F7831-26A0-7844-AF8E-5BF609BD3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rolina/Desktop/Data%20Problems/Airport%20Data%20Analysis.xlsx" TargetMode="External"/><Relationship Id="rId1" Type="http://schemas.openxmlformats.org/officeDocument/2006/relationships/externalLinkPath" Target="Data%20Problems/Airport%20Data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 (2)"/>
      <sheetName val="Sheet1 (3)"/>
      <sheetName val="New"/>
      <sheetName val="LogReg_Output2"/>
      <sheetName val="LogReg_NewScore"/>
      <sheetName val="LogReg_Stored2"/>
      <sheetName val="LogReg_Output1"/>
      <sheetName val="LogReg_TestScore"/>
      <sheetName val="LogReg_Stored1"/>
      <sheetName val="CT_Output"/>
      <sheetName val="CT_ValidationScore"/>
      <sheetName val="CT_Stored"/>
      <sheetName val="LogReg_Output"/>
      <sheetName val="LogReg_ValidationScore"/>
      <sheetName val="LogReg_Stored"/>
      <sheetName val="KNNC_Output"/>
      <sheetName val="KNNC_ValidationScore"/>
      <sheetName val="KNNC_Stored"/>
      <sheetName val="Sheet2"/>
      <sheetName val="KMC_Output"/>
      <sheetName val="KMC_Clusters"/>
      <sheetName val="Sheet5"/>
    </sheetNames>
    <sheetDataSet>
      <sheetData sheetId="0" refreshError="1"/>
      <sheetData sheetId="1" refreshError="1"/>
      <sheetData sheetId="2">
        <row r="1">
          <cell r="I1" t="str">
            <v>ArrivalDelay</v>
          </cell>
        </row>
        <row r="2">
          <cell r="B2">
            <v>6</v>
          </cell>
          <cell r="I2">
            <v>58</v>
          </cell>
          <cell r="AI2">
            <v>5.9207278178929448</v>
          </cell>
          <cell r="AJ2">
            <v>58.05044814051643</v>
          </cell>
        </row>
        <row r="3">
          <cell r="B3">
            <v>2</v>
          </cell>
          <cell r="I3">
            <v>38</v>
          </cell>
          <cell r="AI3">
            <v>1.9326615734520276</v>
          </cell>
          <cell r="AJ3">
            <v>38.050347959164156</v>
          </cell>
        </row>
        <row r="4">
          <cell r="B4">
            <v>7</v>
          </cell>
          <cell r="I4">
            <v>69</v>
          </cell>
          <cell r="AI4">
            <v>6.9312697438828055</v>
          </cell>
          <cell r="AJ4">
            <v>68.926900445750746</v>
          </cell>
        </row>
        <row r="5">
          <cell r="B5">
            <v>3</v>
          </cell>
          <cell r="I5">
            <v>48</v>
          </cell>
          <cell r="AI5">
            <v>2.9482511284575752</v>
          </cell>
          <cell r="AJ5">
            <v>47.941196076030785</v>
          </cell>
        </row>
        <row r="6">
          <cell r="B6">
            <v>4</v>
          </cell>
          <cell r="I6">
            <v>32</v>
          </cell>
          <cell r="AI6">
            <v>3.9311507289323591</v>
          </cell>
          <cell r="AJ6">
            <v>31.970068307862654</v>
          </cell>
        </row>
        <row r="7">
          <cell r="B7">
            <v>6</v>
          </cell>
          <cell r="I7">
            <v>32</v>
          </cell>
          <cell r="AI7">
            <v>6.0407869974980422</v>
          </cell>
          <cell r="AJ7">
            <v>32.092501044312513</v>
          </cell>
        </row>
        <row r="8">
          <cell r="B8">
            <v>3</v>
          </cell>
          <cell r="I8">
            <v>40</v>
          </cell>
          <cell r="AI8">
            <v>3.0427070718486697</v>
          </cell>
          <cell r="AJ8">
            <v>40.082007252017441</v>
          </cell>
        </row>
        <row r="9">
          <cell r="B9">
            <v>4</v>
          </cell>
          <cell r="I9">
            <v>73</v>
          </cell>
          <cell r="AI9">
            <v>3.9949463326776384</v>
          </cell>
          <cell r="AJ9">
            <v>73.091709889810545</v>
          </cell>
        </row>
        <row r="10">
          <cell r="B10">
            <v>6</v>
          </cell>
          <cell r="I10">
            <v>37</v>
          </cell>
          <cell r="AI10">
            <v>5.9036013169808781</v>
          </cell>
          <cell r="AJ10">
            <v>37.05716468452529</v>
          </cell>
        </row>
        <row r="11">
          <cell r="B11">
            <v>2</v>
          </cell>
          <cell r="I11">
            <v>43</v>
          </cell>
          <cell r="AI11">
            <v>1.9737975418759275</v>
          </cell>
          <cell r="AJ11">
            <v>42.951262658285998</v>
          </cell>
        </row>
        <row r="12">
          <cell r="B12">
            <v>2</v>
          </cell>
          <cell r="I12">
            <v>40</v>
          </cell>
          <cell r="AI12">
            <v>1.9369972077267703</v>
          </cell>
          <cell r="AJ12">
            <v>39.956129853628411</v>
          </cell>
        </row>
        <row r="13">
          <cell r="B13">
            <v>4</v>
          </cell>
          <cell r="I13">
            <v>35</v>
          </cell>
          <cell r="AI13">
            <v>3.9996474937541255</v>
          </cell>
          <cell r="AJ13">
            <v>35.025440845301937</v>
          </cell>
        </row>
        <row r="14">
          <cell r="B14">
            <v>4</v>
          </cell>
          <cell r="I14">
            <v>48</v>
          </cell>
          <cell r="AI14">
            <v>3.9081738232884562</v>
          </cell>
          <cell r="AJ14">
            <v>47.928089683250285</v>
          </cell>
        </row>
        <row r="15">
          <cell r="B15">
            <v>5</v>
          </cell>
          <cell r="I15">
            <v>38</v>
          </cell>
          <cell r="AI15">
            <v>4.9420685468205452</v>
          </cell>
          <cell r="AJ15">
            <v>37.937883241653047</v>
          </cell>
        </row>
        <row r="16">
          <cell r="B16">
            <v>6</v>
          </cell>
          <cell r="I16">
            <v>34</v>
          </cell>
          <cell r="AI16">
            <v>5.9166711631355113</v>
          </cell>
          <cell r="AJ16">
            <v>34.091612128152583</v>
          </cell>
        </row>
        <row r="17">
          <cell r="B17">
            <v>7</v>
          </cell>
          <cell r="I17">
            <v>65</v>
          </cell>
          <cell r="AI17">
            <v>7.0731277488190196</v>
          </cell>
          <cell r="AJ17">
            <v>65.025506925831152</v>
          </cell>
        </row>
        <row r="18">
          <cell r="B18">
            <v>2</v>
          </cell>
          <cell r="I18">
            <v>35</v>
          </cell>
          <cell r="AI18">
            <v>1.9252276476423189</v>
          </cell>
          <cell r="AJ18">
            <v>35.007761211472875</v>
          </cell>
        </row>
        <row r="19">
          <cell r="B19">
            <v>2</v>
          </cell>
          <cell r="I19">
            <v>32</v>
          </cell>
          <cell r="AI19">
            <v>1.9955840886391418</v>
          </cell>
          <cell r="AJ19">
            <v>31.985772490731414</v>
          </cell>
        </row>
        <row r="20">
          <cell r="B20">
            <v>1</v>
          </cell>
          <cell r="I20">
            <v>51</v>
          </cell>
          <cell r="AI20">
            <v>1.0645603174243261</v>
          </cell>
          <cell r="AJ20">
            <v>50.955361677138129</v>
          </cell>
        </row>
        <row r="21">
          <cell r="B21">
            <v>7</v>
          </cell>
          <cell r="I21">
            <v>37</v>
          </cell>
          <cell r="AI21">
            <v>7.0938372130903309</v>
          </cell>
          <cell r="AJ21">
            <v>36.980139816089988</v>
          </cell>
        </row>
        <row r="22">
          <cell r="B22">
            <v>6</v>
          </cell>
          <cell r="I22">
            <v>43</v>
          </cell>
          <cell r="AI22">
            <v>6.0323362425438498</v>
          </cell>
          <cell r="AJ22">
            <v>42.914616356609265</v>
          </cell>
        </row>
        <row r="23">
          <cell r="B23">
            <v>6</v>
          </cell>
          <cell r="I23">
            <v>58</v>
          </cell>
          <cell r="AI23">
            <v>5.9376481949054707</v>
          </cell>
          <cell r="AJ23">
            <v>57.964674610592901</v>
          </cell>
        </row>
        <row r="24">
          <cell r="B24">
            <v>6</v>
          </cell>
          <cell r="I24">
            <v>40</v>
          </cell>
          <cell r="AI24">
            <v>6.0489669530110204</v>
          </cell>
          <cell r="AJ24">
            <v>39.950670039874296</v>
          </cell>
        </row>
        <row r="25">
          <cell r="B25">
            <v>6</v>
          </cell>
          <cell r="I25">
            <v>48</v>
          </cell>
          <cell r="AI25">
            <v>5.954489447516452</v>
          </cell>
          <cell r="AJ25">
            <v>48.01472928042277</v>
          </cell>
        </row>
        <row r="26">
          <cell r="B26">
            <v>7</v>
          </cell>
          <cell r="I26">
            <v>31</v>
          </cell>
          <cell r="AI26">
            <v>7.067474338091003</v>
          </cell>
          <cell r="AJ26">
            <v>30.929093879562586</v>
          </cell>
        </row>
        <row r="27">
          <cell r="B27">
            <v>7</v>
          </cell>
          <cell r="I27">
            <v>57</v>
          </cell>
          <cell r="AI27">
            <v>7.0386195937887628</v>
          </cell>
          <cell r="AJ27">
            <v>57.070554222322208</v>
          </cell>
        </row>
        <row r="28">
          <cell r="B28">
            <v>3</v>
          </cell>
          <cell r="I28">
            <v>70</v>
          </cell>
          <cell r="AI28">
            <v>2.9097249745888867</v>
          </cell>
          <cell r="AJ28">
            <v>70.003381837772054</v>
          </cell>
        </row>
        <row r="29">
          <cell r="B29">
            <v>2</v>
          </cell>
          <cell r="I29">
            <v>41</v>
          </cell>
          <cell r="AI29">
            <v>2.0702586249784019</v>
          </cell>
          <cell r="AJ29">
            <v>41.072303140129954</v>
          </cell>
        </row>
        <row r="30">
          <cell r="B30">
            <v>3</v>
          </cell>
          <cell r="I30">
            <v>37</v>
          </cell>
          <cell r="AI30">
            <v>3.0219510547033934</v>
          </cell>
          <cell r="AJ30">
            <v>37.094348511061611</v>
          </cell>
        </row>
        <row r="31">
          <cell r="B31">
            <v>4</v>
          </cell>
          <cell r="I31">
            <v>35</v>
          </cell>
          <cell r="AI31">
            <v>3.9727044495328019</v>
          </cell>
          <cell r="AJ31">
            <v>35.082810071900326</v>
          </cell>
        </row>
        <row r="32">
          <cell r="B32">
            <v>5</v>
          </cell>
          <cell r="I32">
            <v>35</v>
          </cell>
          <cell r="AI32">
            <v>4.9651133236668876</v>
          </cell>
          <cell r="AJ32">
            <v>35.089273577221988</v>
          </cell>
        </row>
        <row r="33">
          <cell r="B33">
            <v>5</v>
          </cell>
          <cell r="I33">
            <v>34</v>
          </cell>
          <cell r="AI33">
            <v>5.0837387261243805</v>
          </cell>
          <cell r="AJ33">
            <v>34.041032984990139</v>
          </cell>
        </row>
        <row r="34">
          <cell r="B34">
            <v>1</v>
          </cell>
          <cell r="I34">
            <v>34</v>
          </cell>
          <cell r="AI34">
            <v>0.9289874989534731</v>
          </cell>
          <cell r="AJ34">
            <v>33.901291185621503</v>
          </cell>
        </row>
        <row r="35">
          <cell r="B35">
            <v>6</v>
          </cell>
          <cell r="I35">
            <v>51</v>
          </cell>
          <cell r="AI35">
            <v>6.0506180869703448</v>
          </cell>
          <cell r="AJ35">
            <v>50.920183618446799</v>
          </cell>
        </row>
        <row r="36">
          <cell r="B36">
            <v>3</v>
          </cell>
          <cell r="I36">
            <v>47</v>
          </cell>
          <cell r="AI36">
            <v>3.0005269161550205</v>
          </cell>
          <cell r="AJ36">
            <v>46.988906981121289</v>
          </cell>
        </row>
        <row r="37">
          <cell r="B37">
            <v>4</v>
          </cell>
          <cell r="I37">
            <v>71</v>
          </cell>
          <cell r="AI37">
            <v>4.013360858175643</v>
          </cell>
          <cell r="AJ37">
            <v>71.070613980460749</v>
          </cell>
        </row>
        <row r="38">
          <cell r="B38">
            <v>1</v>
          </cell>
          <cell r="I38">
            <v>42</v>
          </cell>
          <cell r="AI38">
            <v>1.050037449696742</v>
          </cell>
          <cell r="AJ38">
            <v>42.043458314199576</v>
          </cell>
        </row>
        <row r="39">
          <cell r="B39">
            <v>7</v>
          </cell>
          <cell r="I39">
            <v>66</v>
          </cell>
          <cell r="AI39">
            <v>7.0083983693059011</v>
          </cell>
          <cell r="AJ39">
            <v>66.040228910771134</v>
          </cell>
        </row>
        <row r="40">
          <cell r="B40">
            <v>2</v>
          </cell>
          <cell r="I40">
            <v>74</v>
          </cell>
          <cell r="AI40">
            <v>1.9493723144626784</v>
          </cell>
          <cell r="AJ40">
            <v>73.93885193730884</v>
          </cell>
        </row>
        <row r="41">
          <cell r="B41">
            <v>4</v>
          </cell>
          <cell r="I41">
            <v>52</v>
          </cell>
          <cell r="AI41">
            <v>4.0139591008769564</v>
          </cell>
          <cell r="AJ41">
            <v>51.909520173401035</v>
          </cell>
        </row>
        <row r="42">
          <cell r="B42">
            <v>2</v>
          </cell>
          <cell r="I42">
            <v>44</v>
          </cell>
          <cell r="AI42">
            <v>1.9030992628226944</v>
          </cell>
          <cell r="AJ42">
            <v>43.916872252814521</v>
          </cell>
        </row>
        <row r="43">
          <cell r="B43">
            <v>5</v>
          </cell>
          <cell r="I43">
            <v>38</v>
          </cell>
          <cell r="AI43">
            <v>4.971148874130888</v>
          </cell>
          <cell r="AJ43">
            <v>37.961049696627612</v>
          </cell>
        </row>
        <row r="44">
          <cell r="B44">
            <v>7</v>
          </cell>
          <cell r="I44">
            <v>35</v>
          </cell>
          <cell r="AI44">
            <v>7.0872927747628767</v>
          </cell>
          <cell r="AJ44">
            <v>34.927179363768239</v>
          </cell>
        </row>
        <row r="45">
          <cell r="B45">
            <v>2</v>
          </cell>
          <cell r="I45">
            <v>43</v>
          </cell>
          <cell r="AI45">
            <v>2.0436138750601471</v>
          </cell>
          <cell r="AJ45">
            <v>42.967954374873251</v>
          </cell>
        </row>
        <row r="46">
          <cell r="B46">
            <v>7</v>
          </cell>
          <cell r="I46">
            <v>48</v>
          </cell>
          <cell r="AI46">
            <v>6.9099035534067559</v>
          </cell>
          <cell r="AJ46">
            <v>47.945212207094343</v>
          </cell>
        </row>
        <row r="47">
          <cell r="B47">
            <v>7</v>
          </cell>
          <cell r="I47">
            <v>73</v>
          </cell>
          <cell r="AI47">
            <v>6.9459778628356075</v>
          </cell>
          <cell r="AJ47">
            <v>73.073385577454289</v>
          </cell>
        </row>
        <row r="48">
          <cell r="B48">
            <v>5</v>
          </cell>
          <cell r="I48">
            <v>38</v>
          </cell>
          <cell r="AI48">
            <v>4.9551956228818641</v>
          </cell>
          <cell r="AJ48">
            <v>38.048727694507626</v>
          </cell>
        </row>
        <row r="49">
          <cell r="B49">
            <v>3</v>
          </cell>
          <cell r="I49">
            <v>44</v>
          </cell>
          <cell r="AI49">
            <v>3.0379536311317685</v>
          </cell>
          <cell r="AJ49">
            <v>43.946487037478335</v>
          </cell>
        </row>
        <row r="50">
          <cell r="B50">
            <v>2</v>
          </cell>
          <cell r="I50">
            <v>55</v>
          </cell>
          <cell r="AI50">
            <v>2.0806780551900879</v>
          </cell>
          <cell r="AJ50">
            <v>55.088303664396165</v>
          </cell>
        </row>
        <row r="51">
          <cell r="B51">
            <v>3</v>
          </cell>
          <cell r="I51">
            <v>68</v>
          </cell>
          <cell r="AI51">
            <v>3.0714526112840823</v>
          </cell>
          <cell r="AJ51">
            <v>67.970771730924014</v>
          </cell>
        </row>
        <row r="52">
          <cell r="B52">
            <v>2</v>
          </cell>
          <cell r="I52">
            <v>52</v>
          </cell>
          <cell r="AI52">
            <v>1.9327048486394736</v>
          </cell>
          <cell r="AJ52">
            <v>51.929024888807405</v>
          </cell>
        </row>
        <row r="53">
          <cell r="B53">
            <v>4</v>
          </cell>
          <cell r="I53">
            <v>62</v>
          </cell>
          <cell r="AI53">
            <v>4.0911570777204389</v>
          </cell>
          <cell r="AJ53">
            <v>62.092541669288508</v>
          </cell>
        </row>
        <row r="54">
          <cell r="B54">
            <v>4</v>
          </cell>
          <cell r="I54">
            <v>50</v>
          </cell>
          <cell r="AI54">
            <v>4.0957092930848837</v>
          </cell>
          <cell r="AJ54">
            <v>49.979106731928496</v>
          </cell>
        </row>
        <row r="55">
          <cell r="B55">
            <v>3</v>
          </cell>
          <cell r="I55">
            <v>65</v>
          </cell>
          <cell r="AI55">
            <v>3.0130190915892521</v>
          </cell>
          <cell r="AJ55">
            <v>65.098015768689152</v>
          </cell>
        </row>
        <row r="56">
          <cell r="B56">
            <v>7</v>
          </cell>
          <cell r="I56">
            <v>66</v>
          </cell>
          <cell r="AI56">
            <v>6.9117299088387067</v>
          </cell>
          <cell r="AJ56">
            <v>65.942109982999114</v>
          </cell>
        </row>
        <row r="57">
          <cell r="B57">
            <v>1</v>
          </cell>
          <cell r="I57">
            <v>48</v>
          </cell>
          <cell r="AI57">
            <v>0.92677161332352942</v>
          </cell>
          <cell r="AJ57">
            <v>47.913237613413905</v>
          </cell>
        </row>
        <row r="58">
          <cell r="B58">
            <v>1</v>
          </cell>
          <cell r="I58">
            <v>47</v>
          </cell>
          <cell r="AI58">
            <v>1.0983629368827472</v>
          </cell>
          <cell r="AJ58">
            <v>47.072650167870925</v>
          </cell>
        </row>
        <row r="59">
          <cell r="B59">
            <v>6</v>
          </cell>
          <cell r="I59">
            <v>48</v>
          </cell>
          <cell r="AI59">
            <v>6.0567404361482486</v>
          </cell>
          <cell r="AJ59">
            <v>48.09099047545309</v>
          </cell>
        </row>
        <row r="60">
          <cell r="B60">
            <v>6</v>
          </cell>
          <cell r="I60">
            <v>73</v>
          </cell>
          <cell r="AI60">
            <v>6.0722887984240739</v>
          </cell>
          <cell r="AJ60">
            <v>73.067580625441124</v>
          </cell>
        </row>
        <row r="61">
          <cell r="B61">
            <v>7</v>
          </cell>
          <cell r="I61">
            <v>37</v>
          </cell>
          <cell r="AI61">
            <v>6.9015542888329344</v>
          </cell>
          <cell r="AJ61">
            <v>36.948069968476545</v>
          </cell>
        </row>
        <row r="62">
          <cell r="B62">
            <v>3</v>
          </cell>
          <cell r="I62">
            <v>31</v>
          </cell>
          <cell r="AI62">
            <v>2.9155920724337907</v>
          </cell>
          <cell r="AJ62">
            <v>30.942976639170258</v>
          </cell>
        </row>
        <row r="63">
          <cell r="B63">
            <v>5</v>
          </cell>
          <cell r="I63">
            <v>38</v>
          </cell>
          <cell r="AI63">
            <v>5.0856376225519417</v>
          </cell>
          <cell r="AJ63">
            <v>37.949098050376293</v>
          </cell>
        </row>
        <row r="64">
          <cell r="B64">
            <v>5</v>
          </cell>
          <cell r="I64">
            <v>39</v>
          </cell>
          <cell r="AI64">
            <v>4.9494180459603472</v>
          </cell>
          <cell r="AJ64">
            <v>38.976591387808071</v>
          </cell>
        </row>
        <row r="65">
          <cell r="B65">
            <v>5</v>
          </cell>
          <cell r="I65">
            <v>31</v>
          </cell>
          <cell r="AI65">
            <v>5.0689344806728176</v>
          </cell>
          <cell r="AJ65">
            <v>30.972174595474325</v>
          </cell>
        </row>
        <row r="66">
          <cell r="B66">
            <v>2</v>
          </cell>
          <cell r="I66">
            <v>41</v>
          </cell>
          <cell r="AI66">
            <v>2.0221517770488036</v>
          </cell>
          <cell r="AJ66">
            <v>40.934959622806751</v>
          </cell>
        </row>
        <row r="67">
          <cell r="B67">
            <v>7</v>
          </cell>
          <cell r="I67">
            <v>36</v>
          </cell>
          <cell r="AI67">
            <v>6.9823166679444917</v>
          </cell>
          <cell r="AJ67">
            <v>36.090358854198357</v>
          </cell>
        </row>
        <row r="68">
          <cell r="B68">
            <v>7</v>
          </cell>
          <cell r="I68">
            <v>38</v>
          </cell>
          <cell r="AI68">
            <v>7.0889082071858462</v>
          </cell>
          <cell r="AJ68">
            <v>37.9902129924644</v>
          </cell>
        </row>
        <row r="69">
          <cell r="B69">
            <v>7</v>
          </cell>
          <cell r="I69">
            <v>62</v>
          </cell>
          <cell r="AI69">
            <v>6.920411053189242</v>
          </cell>
          <cell r="AJ69">
            <v>61.936737968168785</v>
          </cell>
        </row>
        <row r="70">
          <cell r="B70">
            <v>7</v>
          </cell>
          <cell r="I70">
            <v>47</v>
          </cell>
          <cell r="AI70">
            <v>7.001413120530291</v>
          </cell>
          <cell r="AJ70">
            <v>46.946852064382291</v>
          </cell>
        </row>
        <row r="71">
          <cell r="B71">
            <v>7</v>
          </cell>
          <cell r="I71">
            <v>45</v>
          </cell>
          <cell r="AI71">
            <v>7.0249778517073418</v>
          </cell>
          <cell r="AJ71">
            <v>45.014304032238968</v>
          </cell>
        </row>
        <row r="72">
          <cell r="B72">
            <v>1</v>
          </cell>
          <cell r="I72">
            <v>48</v>
          </cell>
          <cell r="AI72">
            <v>0.94749598316128092</v>
          </cell>
          <cell r="AJ72">
            <v>48.016632195990915</v>
          </cell>
        </row>
        <row r="73">
          <cell r="B73">
            <v>4</v>
          </cell>
          <cell r="I73">
            <v>50</v>
          </cell>
          <cell r="AI73">
            <v>4.0309414458515889</v>
          </cell>
          <cell r="AJ73">
            <v>50.08556192866515</v>
          </cell>
        </row>
        <row r="74">
          <cell r="B74">
            <v>6</v>
          </cell>
          <cell r="I74">
            <v>44</v>
          </cell>
          <cell r="AI74">
            <v>6.0687711937845146</v>
          </cell>
          <cell r="AJ74">
            <v>43.935280321071488</v>
          </cell>
        </row>
        <row r="75">
          <cell r="B75">
            <v>2</v>
          </cell>
          <cell r="I75">
            <v>51</v>
          </cell>
          <cell r="AI75">
            <v>1.9352011043078741</v>
          </cell>
          <cell r="AJ75">
            <v>50.988785727429679</v>
          </cell>
        </row>
        <row r="76">
          <cell r="B76">
            <v>7</v>
          </cell>
          <cell r="I76">
            <v>35</v>
          </cell>
          <cell r="AI76">
            <v>6.99204602138028</v>
          </cell>
          <cell r="AJ76">
            <v>35.071229252500977</v>
          </cell>
        </row>
        <row r="77">
          <cell r="B77">
            <v>2</v>
          </cell>
          <cell r="I77">
            <v>41</v>
          </cell>
          <cell r="AI77">
            <v>1.9218577582932137</v>
          </cell>
          <cell r="AJ77">
            <v>40.921784263100029</v>
          </cell>
        </row>
        <row r="78">
          <cell r="B78">
            <v>5</v>
          </cell>
          <cell r="I78">
            <v>-19</v>
          </cell>
          <cell r="AI78">
            <v>4.998417877837591</v>
          </cell>
          <cell r="AJ78">
            <v>-18.916336821894401</v>
          </cell>
        </row>
        <row r="79">
          <cell r="B79">
            <v>2</v>
          </cell>
          <cell r="I79">
            <v>-31</v>
          </cell>
          <cell r="AI79">
            <v>1.9181240271429854</v>
          </cell>
          <cell r="AJ79">
            <v>-30.908015945122369</v>
          </cell>
        </row>
        <row r="80">
          <cell r="B80">
            <v>7</v>
          </cell>
          <cell r="I80">
            <v>-26</v>
          </cell>
          <cell r="AI80">
            <v>7.0712798640465877</v>
          </cell>
          <cell r="AJ80">
            <v>-26.096189334221162</v>
          </cell>
        </row>
        <row r="81">
          <cell r="B81">
            <v>5</v>
          </cell>
          <cell r="I81">
            <v>5</v>
          </cell>
          <cell r="AI81">
            <v>5.0377938259599144</v>
          </cell>
          <cell r="AJ81">
            <v>4.9145542020177171</v>
          </cell>
        </row>
        <row r="82">
          <cell r="B82">
            <v>2</v>
          </cell>
          <cell r="I82">
            <v>-19</v>
          </cell>
          <cell r="AI82">
            <v>1.9775570806355574</v>
          </cell>
          <cell r="AJ82">
            <v>-18.932324103797736</v>
          </cell>
        </row>
        <row r="83">
          <cell r="B83">
            <v>6</v>
          </cell>
          <cell r="I83">
            <v>-5</v>
          </cell>
          <cell r="AI83">
            <v>6.0805502203245272</v>
          </cell>
          <cell r="AJ83">
            <v>-4.9303901295612045</v>
          </cell>
        </row>
        <row r="84">
          <cell r="B84">
            <v>4</v>
          </cell>
          <cell r="I84">
            <v>-20</v>
          </cell>
          <cell r="AI84">
            <v>3.9369135994133866</v>
          </cell>
          <cell r="AJ84">
            <v>-20.029742399776548</v>
          </cell>
        </row>
        <row r="85">
          <cell r="B85">
            <v>5</v>
          </cell>
          <cell r="I85">
            <v>-10</v>
          </cell>
          <cell r="AI85">
            <v>5.0573459224836776</v>
          </cell>
          <cell r="AJ85">
            <v>-10.051247720094766</v>
          </cell>
        </row>
        <row r="86">
          <cell r="B86">
            <v>6</v>
          </cell>
          <cell r="I86">
            <v>-6</v>
          </cell>
          <cell r="AI86">
            <v>5.9475893529359265</v>
          </cell>
          <cell r="AJ86">
            <v>-5.9634753015685806</v>
          </cell>
        </row>
        <row r="87">
          <cell r="B87">
            <v>2</v>
          </cell>
          <cell r="I87">
            <v>-5</v>
          </cell>
          <cell r="AI87">
            <v>1.9130213885527683</v>
          </cell>
          <cell r="AJ87">
            <v>-5.0798816965935947</v>
          </cell>
        </row>
        <row r="88">
          <cell r="B88">
            <v>3</v>
          </cell>
          <cell r="I88">
            <v>-15</v>
          </cell>
          <cell r="AI88">
            <v>2.927685521216064</v>
          </cell>
          <cell r="AJ88">
            <v>-14.965579491269505</v>
          </cell>
        </row>
        <row r="89">
          <cell r="B89">
            <v>2</v>
          </cell>
          <cell r="I89">
            <v>-33</v>
          </cell>
          <cell r="AI89">
            <v>1.9540719577412222</v>
          </cell>
          <cell r="AJ89">
            <v>-33.076882031420389</v>
          </cell>
        </row>
        <row r="90">
          <cell r="B90">
            <v>6</v>
          </cell>
          <cell r="I90">
            <v>-3</v>
          </cell>
          <cell r="AI90">
            <v>5.9594248727988246</v>
          </cell>
          <cell r="AJ90">
            <v>-2.9626290782909921</v>
          </cell>
        </row>
        <row r="91">
          <cell r="B91">
            <v>2</v>
          </cell>
          <cell r="I91">
            <v>-20</v>
          </cell>
          <cell r="AI91">
            <v>1.9045600398115847</v>
          </cell>
          <cell r="AJ91">
            <v>-19.956987054690998</v>
          </cell>
        </row>
        <row r="92">
          <cell r="B92">
            <v>2</v>
          </cell>
          <cell r="I92">
            <v>-9</v>
          </cell>
          <cell r="AI92">
            <v>1.9676282272570655</v>
          </cell>
          <cell r="AJ92">
            <v>-9.0567565958623391</v>
          </cell>
        </row>
        <row r="93">
          <cell r="B93">
            <v>2</v>
          </cell>
          <cell r="I93">
            <v>-16</v>
          </cell>
          <cell r="AI93">
            <v>2.0443549705306299</v>
          </cell>
          <cell r="AJ93">
            <v>-15.978135226778123</v>
          </cell>
        </row>
        <row r="94">
          <cell r="B94">
            <v>1</v>
          </cell>
          <cell r="I94">
            <v>-17</v>
          </cell>
          <cell r="AI94">
            <v>1.0462636697251031</v>
          </cell>
          <cell r="AJ94">
            <v>-16.931113583863826</v>
          </cell>
        </row>
        <row r="95">
          <cell r="B95">
            <v>4</v>
          </cell>
          <cell r="I95">
            <v>-15</v>
          </cell>
          <cell r="AI95">
            <v>3.92872434674597</v>
          </cell>
          <cell r="AJ95">
            <v>-15.01553519574953</v>
          </cell>
        </row>
        <row r="96">
          <cell r="B96">
            <v>2</v>
          </cell>
          <cell r="I96">
            <v>-12</v>
          </cell>
          <cell r="AI96">
            <v>1.9058164919621161</v>
          </cell>
          <cell r="AJ96">
            <v>-12.027700327791603</v>
          </cell>
        </row>
        <row r="97">
          <cell r="B97">
            <v>1</v>
          </cell>
          <cell r="I97">
            <v>-6</v>
          </cell>
          <cell r="AI97">
            <v>0.92510250202110245</v>
          </cell>
          <cell r="AJ97">
            <v>-5.9605140524382296</v>
          </cell>
        </row>
        <row r="98">
          <cell r="B98">
            <v>3</v>
          </cell>
          <cell r="I98">
            <v>-6</v>
          </cell>
          <cell r="AI98">
            <v>2.9628892293150932</v>
          </cell>
          <cell r="AJ98">
            <v>-5.9712190370669802</v>
          </cell>
        </row>
        <row r="99">
          <cell r="B99">
            <v>2</v>
          </cell>
          <cell r="I99">
            <v>-15</v>
          </cell>
          <cell r="AI99">
            <v>1.9216388696626434</v>
          </cell>
          <cell r="AJ99">
            <v>-14.906771227569507</v>
          </cell>
        </row>
        <row r="100">
          <cell r="B100">
            <v>1</v>
          </cell>
          <cell r="I100">
            <v>-13</v>
          </cell>
          <cell r="AI100">
            <v>1.0217906779156365</v>
          </cell>
          <cell r="AJ100">
            <v>-12.996004142046161</v>
          </cell>
        </row>
        <row r="101">
          <cell r="B101">
            <v>3</v>
          </cell>
          <cell r="I101">
            <v>-21</v>
          </cell>
          <cell r="AI101">
            <v>3.058720344730768</v>
          </cell>
          <cell r="AJ101">
            <v>-20.942898752405714</v>
          </cell>
        </row>
        <row r="102">
          <cell r="B102">
            <v>4</v>
          </cell>
          <cell r="I102">
            <v>-1</v>
          </cell>
          <cell r="AI102">
            <v>4.066661404654325</v>
          </cell>
          <cell r="AJ102">
            <v>-0.94599834973114205</v>
          </cell>
        </row>
        <row r="103">
          <cell r="B103">
            <v>5</v>
          </cell>
          <cell r="I103">
            <v>-37</v>
          </cell>
          <cell r="AI103">
            <v>5.0206246975807707</v>
          </cell>
          <cell r="AJ103">
            <v>-36.960037905363258</v>
          </cell>
        </row>
        <row r="104">
          <cell r="B104">
            <v>3</v>
          </cell>
          <cell r="I104">
            <v>-38</v>
          </cell>
          <cell r="AI104">
            <v>3.0880934800050319</v>
          </cell>
          <cell r="AJ104">
            <v>-38.03117412734484</v>
          </cell>
        </row>
        <row r="105">
          <cell r="B105">
            <v>4</v>
          </cell>
          <cell r="I105">
            <v>-7</v>
          </cell>
          <cell r="AI105">
            <v>4.0162623746330244</v>
          </cell>
          <cell r="AJ105">
            <v>-6.9358466863136847</v>
          </cell>
        </row>
        <row r="106">
          <cell r="B106">
            <v>2</v>
          </cell>
          <cell r="I106">
            <v>-13</v>
          </cell>
          <cell r="AI106">
            <v>2.0425144487689106</v>
          </cell>
          <cell r="AJ106">
            <v>-12.915245022713489</v>
          </cell>
        </row>
        <row r="107">
          <cell r="B107">
            <v>7</v>
          </cell>
          <cell r="I107">
            <v>-17</v>
          </cell>
          <cell r="AI107">
            <v>7.0763972651869746</v>
          </cell>
          <cell r="AJ107">
            <v>-16.988428733093343</v>
          </cell>
        </row>
        <row r="108">
          <cell r="B108">
            <v>7</v>
          </cell>
          <cell r="I108">
            <v>-19</v>
          </cell>
          <cell r="AI108">
            <v>6.925796776307334</v>
          </cell>
          <cell r="AJ108">
            <v>-19.099606322540318</v>
          </cell>
        </row>
        <row r="109">
          <cell r="B109">
            <v>1</v>
          </cell>
          <cell r="I109">
            <v>7</v>
          </cell>
          <cell r="AI109">
            <v>0.96940502694161157</v>
          </cell>
          <cell r="AJ109">
            <v>7.0169974153585848</v>
          </cell>
        </row>
        <row r="110">
          <cell r="B110">
            <v>1</v>
          </cell>
          <cell r="I110">
            <v>-8</v>
          </cell>
          <cell r="AI110">
            <v>1.0906589338140145</v>
          </cell>
          <cell r="AJ110">
            <v>-8.0703912390594432</v>
          </cell>
        </row>
        <row r="111">
          <cell r="B111">
            <v>2</v>
          </cell>
          <cell r="I111">
            <v>-33</v>
          </cell>
          <cell r="AI111">
            <v>1.9388555107650429</v>
          </cell>
          <cell r="AJ111">
            <v>-33.041545668216429</v>
          </cell>
        </row>
        <row r="112">
          <cell r="B112">
            <v>7</v>
          </cell>
          <cell r="I112">
            <v>-18</v>
          </cell>
          <cell r="AI112">
            <v>7.045668244646099</v>
          </cell>
          <cell r="AJ112">
            <v>-18.063326842398538</v>
          </cell>
        </row>
        <row r="113">
          <cell r="B113">
            <v>4</v>
          </cell>
          <cell r="I113">
            <v>-22</v>
          </cell>
          <cell r="AI113">
            <v>3.9647341182563722</v>
          </cell>
          <cell r="AJ113">
            <v>-21.947599768334435</v>
          </cell>
        </row>
        <row r="114">
          <cell r="B114">
            <v>6</v>
          </cell>
          <cell r="I114">
            <v>-10</v>
          </cell>
          <cell r="AI114">
            <v>6.0867577986937622</v>
          </cell>
          <cell r="AJ114">
            <v>-9.9045375411054266</v>
          </cell>
        </row>
        <row r="115">
          <cell r="B115">
            <v>4</v>
          </cell>
          <cell r="I115">
            <v>-14</v>
          </cell>
          <cell r="AI115">
            <v>3.9562241585606146</v>
          </cell>
          <cell r="AJ115">
            <v>-13.97532351399871</v>
          </cell>
        </row>
        <row r="116">
          <cell r="B116">
            <v>7</v>
          </cell>
          <cell r="I116">
            <v>-13</v>
          </cell>
          <cell r="AI116">
            <v>7.0881818362768669</v>
          </cell>
          <cell r="AJ116">
            <v>-13.063194726247305</v>
          </cell>
        </row>
        <row r="117">
          <cell r="B117">
            <v>4</v>
          </cell>
          <cell r="I117">
            <v>-8</v>
          </cell>
          <cell r="AI117">
            <v>4.0203466053690837</v>
          </cell>
          <cell r="AJ117">
            <v>-7.9157931228910758</v>
          </cell>
        </row>
        <row r="118">
          <cell r="B118">
            <v>4</v>
          </cell>
          <cell r="I118">
            <v>-12</v>
          </cell>
          <cell r="AI118">
            <v>3.9920751182371457</v>
          </cell>
          <cell r="AJ118">
            <v>-11.923746615027293</v>
          </cell>
        </row>
        <row r="119">
          <cell r="B119">
            <v>3</v>
          </cell>
          <cell r="I119">
            <v>3</v>
          </cell>
          <cell r="AI119">
            <v>3.0349924250065605</v>
          </cell>
          <cell r="AJ119">
            <v>3.0268919576018836</v>
          </cell>
        </row>
        <row r="120">
          <cell r="B120">
            <v>1</v>
          </cell>
          <cell r="I120">
            <v>0</v>
          </cell>
          <cell r="AI120">
            <v>1.0825389699455619</v>
          </cell>
          <cell r="AJ120">
            <v>5.3713131437353984E-2</v>
          </cell>
        </row>
        <row r="121">
          <cell r="B121">
            <v>4</v>
          </cell>
          <cell r="I121">
            <v>-13</v>
          </cell>
          <cell r="AI121">
            <v>4.041653622679509</v>
          </cell>
          <cell r="AJ121">
            <v>-13.092027793545896</v>
          </cell>
        </row>
        <row r="122">
          <cell r="B122">
            <v>7</v>
          </cell>
          <cell r="I122">
            <v>-5</v>
          </cell>
          <cell r="AI122">
            <v>6.955995301236011</v>
          </cell>
          <cell r="AJ122">
            <v>-5.0769663194434189</v>
          </cell>
        </row>
        <row r="123">
          <cell r="B123">
            <v>2</v>
          </cell>
          <cell r="I123">
            <v>-20</v>
          </cell>
          <cell r="AI123">
            <v>2.068833828954316</v>
          </cell>
          <cell r="AJ123">
            <v>-20.090451007954055</v>
          </cell>
        </row>
        <row r="124">
          <cell r="B124">
            <v>4</v>
          </cell>
          <cell r="I124">
            <v>-13</v>
          </cell>
          <cell r="AI124">
            <v>4.0353548996819786</v>
          </cell>
          <cell r="AJ124">
            <v>-12.908072768148443</v>
          </cell>
        </row>
        <row r="125">
          <cell r="B125">
            <v>5</v>
          </cell>
          <cell r="I125">
            <v>4</v>
          </cell>
          <cell r="AI125">
            <v>4.9872189288982254</v>
          </cell>
          <cell r="AJ125">
            <v>3.9987231861744728</v>
          </cell>
        </row>
        <row r="126">
          <cell r="B126">
            <v>3</v>
          </cell>
          <cell r="I126">
            <v>11</v>
          </cell>
          <cell r="AI126">
            <v>2.9861146214087917</v>
          </cell>
          <cell r="AJ126">
            <v>10.968116545775283</v>
          </cell>
        </row>
        <row r="127">
          <cell r="B127">
            <v>5</v>
          </cell>
          <cell r="I127">
            <v>16</v>
          </cell>
          <cell r="AI127">
            <v>4.9296101070181146</v>
          </cell>
          <cell r="AJ127">
            <v>15.921046289194466</v>
          </cell>
        </row>
        <row r="128">
          <cell r="B128">
            <v>5</v>
          </cell>
          <cell r="I128">
            <v>0</v>
          </cell>
          <cell r="AI128">
            <v>5.0027274318183919</v>
          </cell>
          <cell r="AJ128">
            <v>-1.0076772038215859E-2</v>
          </cell>
        </row>
        <row r="129">
          <cell r="B129">
            <v>1</v>
          </cell>
          <cell r="I129">
            <v>-22</v>
          </cell>
          <cell r="AI129">
            <v>0.96555143390520437</v>
          </cell>
          <cell r="AJ129">
            <v>-22.070610116789531</v>
          </cell>
        </row>
        <row r="130">
          <cell r="B130">
            <v>3</v>
          </cell>
          <cell r="I130">
            <v>-11</v>
          </cell>
          <cell r="AI130">
            <v>3.0300178068700281</v>
          </cell>
          <cell r="AJ130">
            <v>-10.976905300934334</v>
          </cell>
        </row>
        <row r="131">
          <cell r="B131">
            <v>7</v>
          </cell>
          <cell r="I131">
            <v>-13</v>
          </cell>
          <cell r="AI131">
            <v>7.030522674518922</v>
          </cell>
          <cell r="AJ131">
            <v>-12.930542869363185</v>
          </cell>
        </row>
        <row r="132">
          <cell r="B132">
            <v>2</v>
          </cell>
          <cell r="I132">
            <v>4</v>
          </cell>
          <cell r="AI132">
            <v>2.0668951609799242</v>
          </cell>
          <cell r="AJ132">
            <v>4.038420088802904</v>
          </cell>
        </row>
        <row r="133">
          <cell r="B133">
            <v>6</v>
          </cell>
          <cell r="I133">
            <v>10</v>
          </cell>
          <cell r="AI133">
            <v>6.0270133936519228</v>
          </cell>
          <cell r="AJ133">
            <v>10.054235411039418</v>
          </cell>
        </row>
        <row r="134">
          <cell r="B134">
            <v>2</v>
          </cell>
          <cell r="I134">
            <v>-13</v>
          </cell>
          <cell r="AI134">
            <v>1.9612280644550446</v>
          </cell>
          <cell r="AJ134">
            <v>-13.039268464358583</v>
          </cell>
        </row>
        <row r="135">
          <cell r="B135">
            <v>7</v>
          </cell>
          <cell r="I135">
            <v>-32</v>
          </cell>
          <cell r="AI135">
            <v>6.9817232785521774</v>
          </cell>
          <cell r="AJ135">
            <v>-31.928630000051388</v>
          </cell>
        </row>
        <row r="136">
          <cell r="B136">
            <v>3</v>
          </cell>
          <cell r="I136">
            <v>-2</v>
          </cell>
          <cell r="AI136">
            <v>2.9246217385728603</v>
          </cell>
          <cell r="AJ136">
            <v>-1.9130039767897609</v>
          </cell>
        </row>
        <row r="137">
          <cell r="B137">
            <v>4</v>
          </cell>
          <cell r="I137">
            <v>-21</v>
          </cell>
          <cell r="AI137">
            <v>3.9537493171820377</v>
          </cell>
          <cell r="AJ137">
            <v>-20.981854927465434</v>
          </cell>
        </row>
        <row r="138">
          <cell r="B138">
            <v>6</v>
          </cell>
          <cell r="I138">
            <v>-10</v>
          </cell>
          <cell r="AI138">
            <v>5.9273699725906939</v>
          </cell>
          <cell r="AJ138">
            <v>-9.9426322236583182</v>
          </cell>
        </row>
        <row r="139">
          <cell r="B139">
            <v>1</v>
          </cell>
          <cell r="I139">
            <v>-10</v>
          </cell>
          <cell r="AI139">
            <v>0.90992601287129904</v>
          </cell>
          <cell r="AJ139">
            <v>-10.064131689408368</v>
          </cell>
        </row>
        <row r="140">
          <cell r="B140">
            <v>7</v>
          </cell>
          <cell r="I140">
            <v>2</v>
          </cell>
          <cell r="AI140">
            <v>7.0920241751720914</v>
          </cell>
          <cell r="AJ140">
            <v>1.9468849516265587</v>
          </cell>
        </row>
        <row r="141">
          <cell r="B141">
            <v>6</v>
          </cell>
          <cell r="I141">
            <v>-6</v>
          </cell>
          <cell r="AI141">
            <v>5.9263617329662566</v>
          </cell>
          <cell r="AJ141">
            <v>-6.042266947321643</v>
          </cell>
        </row>
        <row r="142">
          <cell r="B142">
            <v>1</v>
          </cell>
          <cell r="I142">
            <v>-15</v>
          </cell>
          <cell r="AI142">
            <v>0.95998119270304139</v>
          </cell>
          <cell r="AJ142">
            <v>-15.056835603667041</v>
          </cell>
        </row>
        <row r="143">
          <cell r="B143">
            <v>3</v>
          </cell>
          <cell r="I143">
            <v>-16</v>
          </cell>
          <cell r="AI143">
            <v>2.916756008374159</v>
          </cell>
          <cell r="AJ143">
            <v>-16.023417218842589</v>
          </cell>
        </row>
        <row r="144">
          <cell r="B144">
            <v>4</v>
          </cell>
          <cell r="I144">
            <v>-22</v>
          </cell>
          <cell r="AI144">
            <v>3.9391091845806323</v>
          </cell>
          <cell r="AJ144">
            <v>-21.927844426881389</v>
          </cell>
        </row>
        <row r="145">
          <cell r="B145">
            <v>6</v>
          </cell>
          <cell r="I145">
            <v>9</v>
          </cell>
          <cell r="AI145">
            <v>5.9231151810816973</v>
          </cell>
          <cell r="AJ145">
            <v>8.9363150417265089</v>
          </cell>
        </row>
        <row r="146">
          <cell r="B146">
            <v>6</v>
          </cell>
          <cell r="I146">
            <v>-23</v>
          </cell>
          <cell r="AI146">
            <v>5.9060175449791883</v>
          </cell>
          <cell r="AJ146">
            <v>-23.088838545081551</v>
          </cell>
        </row>
        <row r="147">
          <cell r="B147">
            <v>2</v>
          </cell>
          <cell r="I147">
            <v>-24</v>
          </cell>
          <cell r="AI147">
            <v>1.9161915109447665</v>
          </cell>
          <cell r="AJ147">
            <v>-23.927448957496512</v>
          </cell>
        </row>
        <row r="148">
          <cell r="B148">
            <v>6</v>
          </cell>
          <cell r="I148">
            <v>-12</v>
          </cell>
          <cell r="AI148">
            <v>5.9190435396382828</v>
          </cell>
          <cell r="AJ148">
            <v>-12.00101076757859</v>
          </cell>
        </row>
        <row r="149">
          <cell r="B149">
            <v>3</v>
          </cell>
          <cell r="I149">
            <v>12</v>
          </cell>
          <cell r="AI149">
            <v>2.931541259971977</v>
          </cell>
          <cell r="AJ149">
            <v>12.043606019740242</v>
          </cell>
        </row>
        <row r="150">
          <cell r="B150">
            <v>6</v>
          </cell>
          <cell r="I150">
            <v>-5</v>
          </cell>
          <cell r="AI150">
            <v>5.9145392583087357</v>
          </cell>
          <cell r="AJ150">
            <v>-4.9287745292863141</v>
          </cell>
        </row>
        <row r="151">
          <cell r="B151">
            <v>3</v>
          </cell>
          <cell r="I151">
            <v>15</v>
          </cell>
          <cell r="AI151">
            <v>2.9122150596181151</v>
          </cell>
          <cell r="AJ151">
            <v>15.056802221127665</v>
          </cell>
        </row>
        <row r="152">
          <cell r="B152">
            <v>3</v>
          </cell>
          <cell r="I152">
            <v>28</v>
          </cell>
          <cell r="AI152">
            <v>3.0069347509650588</v>
          </cell>
          <cell r="AJ152">
            <v>27.909921129471215</v>
          </cell>
        </row>
        <row r="153">
          <cell r="B153">
            <v>3</v>
          </cell>
          <cell r="I153">
            <v>-19</v>
          </cell>
          <cell r="AI153">
            <v>3.0818364574688819</v>
          </cell>
          <cell r="AJ153">
            <v>-19.020303495773693</v>
          </cell>
        </row>
        <row r="154">
          <cell r="B154">
            <v>3</v>
          </cell>
          <cell r="I154">
            <v>3</v>
          </cell>
          <cell r="AI154">
            <v>2.9884166907137937</v>
          </cell>
          <cell r="AJ154">
            <v>2.9151952973879576</v>
          </cell>
        </row>
        <row r="155">
          <cell r="B155">
            <v>6</v>
          </cell>
          <cell r="I155">
            <v>-6</v>
          </cell>
          <cell r="AI155">
            <v>6.0787104087952644</v>
          </cell>
          <cell r="AJ155">
            <v>-6.0835121685625264</v>
          </cell>
        </row>
        <row r="156">
          <cell r="B156">
            <v>6</v>
          </cell>
          <cell r="I156">
            <v>-36</v>
          </cell>
          <cell r="AI156">
            <v>6.0339956664829808</v>
          </cell>
          <cell r="AJ156">
            <v>-36.077792630104987</v>
          </cell>
        </row>
        <row r="157">
          <cell r="B157">
            <v>2</v>
          </cell>
          <cell r="I157">
            <v>20</v>
          </cell>
          <cell r="AI157">
            <v>2.0286374887142227</v>
          </cell>
          <cell r="AJ157">
            <v>19.915794429857065</v>
          </cell>
        </row>
        <row r="158">
          <cell r="B158">
            <v>2</v>
          </cell>
          <cell r="I158">
            <v>-9</v>
          </cell>
          <cell r="AI158">
            <v>2.0554465440720318</v>
          </cell>
          <cell r="AJ158">
            <v>-9.0614137894004259</v>
          </cell>
        </row>
        <row r="159">
          <cell r="B159">
            <v>2</v>
          </cell>
          <cell r="I159">
            <v>1</v>
          </cell>
          <cell r="AI159">
            <v>2.0214966643194825</v>
          </cell>
          <cell r="AJ159">
            <v>0.95216802926914801</v>
          </cell>
        </row>
        <row r="160">
          <cell r="B160">
            <v>2</v>
          </cell>
          <cell r="I160">
            <v>1</v>
          </cell>
          <cell r="AI160">
            <v>1.9757461977406061</v>
          </cell>
          <cell r="AJ160">
            <v>1.0753013337659167</v>
          </cell>
        </row>
        <row r="161">
          <cell r="B161">
            <v>1</v>
          </cell>
          <cell r="I161">
            <v>-3</v>
          </cell>
          <cell r="AI161">
            <v>0.98943788171215707</v>
          </cell>
          <cell r="AJ161">
            <v>-2.92937982949186</v>
          </cell>
        </row>
        <row r="162">
          <cell r="B162">
            <v>4</v>
          </cell>
          <cell r="I162">
            <v>-16</v>
          </cell>
          <cell r="AI162">
            <v>3.9037976867053819</v>
          </cell>
          <cell r="AJ162">
            <v>-16.041276935482799</v>
          </cell>
        </row>
        <row r="163">
          <cell r="B163">
            <v>1</v>
          </cell>
          <cell r="I163">
            <v>-13</v>
          </cell>
          <cell r="AI163">
            <v>1.0007114136484523</v>
          </cell>
          <cell r="AJ163">
            <v>-12.903674656482805</v>
          </cell>
        </row>
        <row r="164">
          <cell r="B164">
            <v>2</v>
          </cell>
          <cell r="I164">
            <v>-9</v>
          </cell>
          <cell r="AI164">
            <v>1.9334382479375281</v>
          </cell>
          <cell r="AJ164">
            <v>-9.0614191681558829</v>
          </cell>
        </row>
        <row r="165">
          <cell r="B165">
            <v>7</v>
          </cell>
          <cell r="I165">
            <v>17</v>
          </cell>
          <cell r="AI165">
            <v>6.9167624240468903</v>
          </cell>
          <cell r="AJ165">
            <v>16.962416384228348</v>
          </cell>
        </row>
        <row r="166">
          <cell r="B166">
            <v>2</v>
          </cell>
          <cell r="I166">
            <v>-7</v>
          </cell>
          <cell r="AI166">
            <v>2.0429074614753158</v>
          </cell>
          <cell r="AJ166">
            <v>-7.0913036821907642</v>
          </cell>
        </row>
        <row r="167">
          <cell r="B167">
            <v>5</v>
          </cell>
          <cell r="I167">
            <v>-27</v>
          </cell>
          <cell r="AI167">
            <v>4.9421816010749282</v>
          </cell>
          <cell r="AJ167">
            <v>-26.925849726490625</v>
          </cell>
        </row>
        <row r="168">
          <cell r="B168">
            <v>1</v>
          </cell>
          <cell r="I168">
            <v>-13</v>
          </cell>
          <cell r="AI168">
            <v>1.038380509726446</v>
          </cell>
          <cell r="AJ168">
            <v>-12.971737721563766</v>
          </cell>
        </row>
        <row r="169">
          <cell r="B169">
            <v>3</v>
          </cell>
          <cell r="I169">
            <v>-3</v>
          </cell>
          <cell r="AI169">
            <v>3.0800647764416222</v>
          </cell>
          <cell r="AJ169">
            <v>-3.0204532319659489</v>
          </cell>
        </row>
        <row r="170">
          <cell r="B170">
            <v>6</v>
          </cell>
          <cell r="I170">
            <v>-21</v>
          </cell>
          <cell r="AI170">
            <v>5.9227171119682511</v>
          </cell>
          <cell r="AJ170">
            <v>-21.097212191750536</v>
          </cell>
        </row>
        <row r="171">
          <cell r="B171">
            <v>6</v>
          </cell>
          <cell r="I171">
            <v>3</v>
          </cell>
          <cell r="AI171">
            <v>6.0590283172273693</v>
          </cell>
          <cell r="AJ171">
            <v>3.0448104896177735</v>
          </cell>
        </row>
        <row r="172">
          <cell r="B172">
            <v>1</v>
          </cell>
          <cell r="I172">
            <v>1</v>
          </cell>
          <cell r="AI172">
            <v>0.97892146319203543</v>
          </cell>
          <cell r="AJ172">
            <v>0.9774631232676837</v>
          </cell>
        </row>
        <row r="173">
          <cell r="B173">
            <v>2</v>
          </cell>
          <cell r="I173">
            <v>-5</v>
          </cell>
          <cell r="AI173">
            <v>2.0431961234469829</v>
          </cell>
          <cell r="AJ173">
            <v>-4.9934108087774192</v>
          </cell>
        </row>
        <row r="174">
          <cell r="B174">
            <v>1</v>
          </cell>
          <cell r="I174">
            <v>-22</v>
          </cell>
          <cell r="AI174">
            <v>1.0609896781321038</v>
          </cell>
          <cell r="AJ174">
            <v>-21.909195481503996</v>
          </cell>
        </row>
        <row r="175">
          <cell r="B175">
            <v>1</v>
          </cell>
          <cell r="I175">
            <v>-25</v>
          </cell>
          <cell r="AI175">
            <v>1.0811261951384727</v>
          </cell>
          <cell r="AJ175">
            <v>-25.044120806188115</v>
          </cell>
        </row>
        <row r="176">
          <cell r="B176">
            <v>2</v>
          </cell>
          <cell r="I176">
            <v>0</v>
          </cell>
          <cell r="AI176">
            <v>2.0479306636946775</v>
          </cell>
          <cell r="AJ176">
            <v>6.2174454638573851E-3</v>
          </cell>
        </row>
        <row r="177">
          <cell r="B177">
            <v>3</v>
          </cell>
          <cell r="I177">
            <v>12</v>
          </cell>
          <cell r="AI177">
            <v>3.0329568769820416</v>
          </cell>
          <cell r="AJ177">
            <v>12.060465428145234</v>
          </cell>
        </row>
        <row r="178">
          <cell r="B178">
            <v>7</v>
          </cell>
          <cell r="I178">
            <v>-17</v>
          </cell>
          <cell r="AI178">
            <v>7.0244998558269032</v>
          </cell>
          <cell r="AJ178">
            <v>-17.030393350711368</v>
          </cell>
        </row>
        <row r="179">
          <cell r="B179">
            <v>7</v>
          </cell>
          <cell r="I179">
            <v>-7</v>
          </cell>
          <cell r="AI179">
            <v>6.9999673238429274</v>
          </cell>
          <cell r="AJ179">
            <v>-6.9402113045014895</v>
          </cell>
        </row>
        <row r="180">
          <cell r="B180">
            <v>7</v>
          </cell>
          <cell r="I180">
            <v>-13</v>
          </cell>
          <cell r="AI180">
            <v>6.9620560095448454</v>
          </cell>
          <cell r="AJ180">
            <v>-12.944981350683401</v>
          </cell>
        </row>
        <row r="181">
          <cell r="B181">
            <v>5</v>
          </cell>
          <cell r="I181">
            <v>18</v>
          </cell>
          <cell r="AI181">
            <v>4.9386191566438118</v>
          </cell>
          <cell r="AJ181">
            <v>17.91581782197111</v>
          </cell>
        </row>
        <row r="182">
          <cell r="B182">
            <v>7</v>
          </cell>
          <cell r="I182">
            <v>13</v>
          </cell>
          <cell r="AI182">
            <v>7.0446023482366034</v>
          </cell>
          <cell r="AJ182">
            <v>12.905509802611689</v>
          </cell>
        </row>
        <row r="183">
          <cell r="B183">
            <v>6</v>
          </cell>
          <cell r="I183">
            <v>7</v>
          </cell>
          <cell r="AI183">
            <v>6.0464575080542584</v>
          </cell>
          <cell r="AJ183">
            <v>7.0521319604464452</v>
          </cell>
        </row>
        <row r="184">
          <cell r="B184">
            <v>6</v>
          </cell>
          <cell r="I184">
            <v>-29</v>
          </cell>
          <cell r="AI184">
            <v>6.0323416508677932</v>
          </cell>
          <cell r="AJ184">
            <v>-28.915413231173051</v>
          </cell>
        </row>
        <row r="185">
          <cell r="B185">
            <v>5</v>
          </cell>
          <cell r="I185">
            <v>-3</v>
          </cell>
          <cell r="AI185">
            <v>4.9472271413615845</v>
          </cell>
          <cell r="AJ185">
            <v>-3.0673728156028415</v>
          </cell>
        </row>
        <row r="186">
          <cell r="B186">
            <v>6</v>
          </cell>
          <cell r="I186">
            <v>-25</v>
          </cell>
          <cell r="AI186">
            <v>5.906708117921414</v>
          </cell>
          <cell r="AJ186">
            <v>-24.966821511848849</v>
          </cell>
        </row>
        <row r="187">
          <cell r="B187">
            <v>1</v>
          </cell>
          <cell r="I187">
            <v>3</v>
          </cell>
          <cell r="AI187">
            <v>0.91825280891693983</v>
          </cell>
          <cell r="AJ187">
            <v>3.0962560885890928</v>
          </cell>
        </row>
        <row r="188">
          <cell r="B188">
            <v>2</v>
          </cell>
          <cell r="I188">
            <v>-5</v>
          </cell>
          <cell r="AI188">
            <v>2.0227464703099707</v>
          </cell>
          <cell r="AJ188">
            <v>-4.9325074546741048</v>
          </cell>
        </row>
        <row r="189">
          <cell r="B189">
            <v>5</v>
          </cell>
          <cell r="I189">
            <v>-11</v>
          </cell>
          <cell r="AI189">
            <v>5.0516431004544069</v>
          </cell>
          <cell r="AJ189">
            <v>-11.029773036773353</v>
          </cell>
        </row>
        <row r="190">
          <cell r="B190">
            <v>7</v>
          </cell>
          <cell r="I190">
            <v>-17</v>
          </cell>
          <cell r="AI190">
            <v>7.0277592953371046</v>
          </cell>
          <cell r="AJ190">
            <v>-17.049677091247784</v>
          </cell>
        </row>
        <row r="191">
          <cell r="B191">
            <v>1</v>
          </cell>
          <cell r="I191">
            <v>-17</v>
          </cell>
          <cell r="AI191">
            <v>1.0540255763759947</v>
          </cell>
          <cell r="AJ191">
            <v>-17.059812005385407</v>
          </cell>
        </row>
        <row r="192">
          <cell r="B192">
            <v>1</v>
          </cell>
          <cell r="I192">
            <v>12</v>
          </cell>
          <cell r="AI192">
            <v>1.0927634667211901</v>
          </cell>
          <cell r="AJ192">
            <v>11.979500222208252</v>
          </cell>
        </row>
        <row r="193">
          <cell r="B193">
            <v>4</v>
          </cell>
          <cell r="I193">
            <v>-8</v>
          </cell>
          <cell r="AI193">
            <v>4.0858750086551447</v>
          </cell>
          <cell r="AJ193">
            <v>-8.0335530766637522</v>
          </cell>
        </row>
        <row r="194">
          <cell r="B194">
            <v>4</v>
          </cell>
          <cell r="I194">
            <v>-7</v>
          </cell>
          <cell r="AI194">
            <v>3.9648213354863384</v>
          </cell>
          <cell r="AJ194">
            <v>-7.00825491155656</v>
          </cell>
        </row>
        <row r="195">
          <cell r="B195">
            <v>7</v>
          </cell>
          <cell r="I195">
            <v>13</v>
          </cell>
          <cell r="AI195">
            <v>7.0101036620178014</v>
          </cell>
          <cell r="AJ195">
            <v>13.092698926335691</v>
          </cell>
        </row>
        <row r="196">
          <cell r="B196">
            <v>7</v>
          </cell>
          <cell r="I196">
            <v>-1</v>
          </cell>
          <cell r="AI196">
            <v>6.9076695150124303</v>
          </cell>
          <cell r="AJ196">
            <v>-0.99010191918302248</v>
          </cell>
        </row>
        <row r="197">
          <cell r="B197">
            <v>7</v>
          </cell>
          <cell r="I197">
            <v>-8</v>
          </cell>
          <cell r="AI197">
            <v>7.0028012923349614</v>
          </cell>
          <cell r="AJ197">
            <v>-8.0768104462926207</v>
          </cell>
        </row>
        <row r="198">
          <cell r="B198">
            <v>1</v>
          </cell>
          <cell r="I198">
            <v>-10</v>
          </cell>
          <cell r="AI198">
            <v>1.0583016007987183</v>
          </cell>
          <cell r="AJ198">
            <v>-10.085778278531743</v>
          </cell>
        </row>
        <row r="199">
          <cell r="B199">
            <v>5</v>
          </cell>
          <cell r="I199">
            <v>20</v>
          </cell>
          <cell r="AI199">
            <v>4.9415366906932521</v>
          </cell>
          <cell r="AJ199">
            <v>20.052576383828903</v>
          </cell>
        </row>
        <row r="200">
          <cell r="B200">
            <v>5</v>
          </cell>
          <cell r="I200">
            <v>5</v>
          </cell>
          <cell r="AI200">
            <v>4.936126976214454</v>
          </cell>
          <cell r="AJ200">
            <v>4.9457183143927104</v>
          </cell>
        </row>
        <row r="201">
          <cell r="B201">
            <v>2</v>
          </cell>
          <cell r="I201">
            <v>6</v>
          </cell>
          <cell r="AI201">
            <v>2.090229183432974</v>
          </cell>
          <cell r="AJ201">
            <v>6.0241329160027188</v>
          </cell>
        </row>
        <row r="202">
          <cell r="B202">
            <v>3</v>
          </cell>
          <cell r="I202">
            <v>-20</v>
          </cell>
          <cell r="AI202">
            <v>3.0455465324791469</v>
          </cell>
          <cell r="AJ202">
            <v>-20.068754189836682</v>
          </cell>
        </row>
        <row r="203">
          <cell r="B203">
            <v>7</v>
          </cell>
          <cell r="I203">
            <v>-18</v>
          </cell>
          <cell r="AI203">
            <v>6.9505440192582091</v>
          </cell>
          <cell r="AJ203">
            <v>-17.909168703000805</v>
          </cell>
        </row>
        <row r="204">
          <cell r="B204">
            <v>4</v>
          </cell>
          <cell r="I204">
            <v>1</v>
          </cell>
          <cell r="AI204">
            <v>3.9373167439535339</v>
          </cell>
          <cell r="AJ204">
            <v>0.9611107650875329</v>
          </cell>
        </row>
        <row r="205">
          <cell r="B205">
            <v>6</v>
          </cell>
          <cell r="I205">
            <v>-10</v>
          </cell>
          <cell r="AI205">
            <v>5.9805093392825217</v>
          </cell>
          <cell r="AJ205">
            <v>-10.035263763314727</v>
          </cell>
        </row>
        <row r="206">
          <cell r="B206">
            <v>7</v>
          </cell>
          <cell r="I206">
            <v>-16</v>
          </cell>
          <cell r="AI206">
            <v>6.9455816444685734</v>
          </cell>
          <cell r="AJ206">
            <v>-15.967981721534061</v>
          </cell>
        </row>
        <row r="207">
          <cell r="B207">
            <v>7</v>
          </cell>
          <cell r="I207">
            <v>-3</v>
          </cell>
          <cell r="AI207">
            <v>6.9509780612264862</v>
          </cell>
          <cell r="AJ207">
            <v>-3.0417842806039692</v>
          </cell>
        </row>
        <row r="208">
          <cell r="B208">
            <v>4</v>
          </cell>
          <cell r="I208">
            <v>-17</v>
          </cell>
          <cell r="AI208">
            <v>3.9881832720001626</v>
          </cell>
          <cell r="AJ208">
            <v>-16.941909522165147</v>
          </cell>
        </row>
        <row r="209">
          <cell r="B209">
            <v>7</v>
          </cell>
          <cell r="I209">
            <v>19</v>
          </cell>
          <cell r="AI209">
            <v>7.0697639710401852</v>
          </cell>
          <cell r="AJ209">
            <v>18.995013404768805</v>
          </cell>
        </row>
        <row r="210">
          <cell r="B210">
            <v>7</v>
          </cell>
          <cell r="I210">
            <v>-6</v>
          </cell>
          <cell r="AI210">
            <v>7.0912800354250738</v>
          </cell>
          <cell r="AJ210">
            <v>-5.9387073006342437</v>
          </cell>
        </row>
        <row r="211">
          <cell r="B211">
            <v>1</v>
          </cell>
          <cell r="I211">
            <v>-12</v>
          </cell>
          <cell r="AI211">
            <v>0.91391975835454675</v>
          </cell>
          <cell r="AJ211">
            <v>-12.044413385577723</v>
          </cell>
        </row>
        <row r="212">
          <cell r="B212">
            <v>1</v>
          </cell>
          <cell r="I212">
            <v>-5</v>
          </cell>
          <cell r="AI212">
            <v>1.0994909972378577</v>
          </cell>
          <cell r="AJ212">
            <v>-4.9354421864992037</v>
          </cell>
        </row>
        <row r="213">
          <cell r="B213">
            <v>1</v>
          </cell>
          <cell r="I213">
            <v>3</v>
          </cell>
          <cell r="AI213">
            <v>0.90691586106984146</v>
          </cell>
          <cell r="AJ213">
            <v>3.0893336071040092</v>
          </cell>
        </row>
        <row r="214">
          <cell r="B214">
            <v>1</v>
          </cell>
          <cell r="I214">
            <v>-23</v>
          </cell>
          <cell r="AI214">
            <v>0.93871673065508443</v>
          </cell>
          <cell r="AJ214">
            <v>-23.067895895525801</v>
          </cell>
        </row>
        <row r="215">
          <cell r="B215">
            <v>6</v>
          </cell>
          <cell r="I215">
            <v>0</v>
          </cell>
          <cell r="AI215">
            <v>5.9637591202485574</v>
          </cell>
          <cell r="AJ215">
            <v>3.4804217793120429E-2</v>
          </cell>
        </row>
        <row r="216">
          <cell r="B216">
            <v>3</v>
          </cell>
          <cell r="I216">
            <v>-9</v>
          </cell>
          <cell r="AI216">
            <v>3.0789773546706436</v>
          </cell>
          <cell r="AJ216">
            <v>-9.0443144915684499</v>
          </cell>
        </row>
        <row r="217">
          <cell r="B217">
            <v>7</v>
          </cell>
          <cell r="I217">
            <v>-9</v>
          </cell>
          <cell r="AI217">
            <v>6.9221692929437086</v>
          </cell>
          <cell r="AJ217">
            <v>-8.9113857578114235</v>
          </cell>
        </row>
        <row r="218">
          <cell r="B218">
            <v>7</v>
          </cell>
          <cell r="I218">
            <v>-14</v>
          </cell>
          <cell r="AI218">
            <v>7.0110081094355383</v>
          </cell>
          <cell r="AJ218">
            <v>-13.922954147463772</v>
          </cell>
        </row>
        <row r="219">
          <cell r="B219">
            <v>7</v>
          </cell>
          <cell r="I219">
            <v>6</v>
          </cell>
          <cell r="AI219">
            <v>6.9099877985823994</v>
          </cell>
          <cell r="AJ219">
            <v>6.0993057269316768</v>
          </cell>
        </row>
        <row r="220">
          <cell r="B220">
            <v>6</v>
          </cell>
          <cell r="I220">
            <v>-30</v>
          </cell>
          <cell r="AI220">
            <v>5.9884173332467059</v>
          </cell>
          <cell r="AJ220">
            <v>-29.940893992792375</v>
          </cell>
        </row>
        <row r="221">
          <cell r="B221">
            <v>6</v>
          </cell>
          <cell r="I221">
            <v>-23</v>
          </cell>
          <cell r="AI221">
            <v>6.0231644695791307</v>
          </cell>
          <cell r="AJ221">
            <v>-23.053098243258237</v>
          </cell>
        </row>
        <row r="222">
          <cell r="B222">
            <v>1</v>
          </cell>
          <cell r="I222">
            <v>-2</v>
          </cell>
          <cell r="AI222">
            <v>1.0423433220326235</v>
          </cell>
          <cell r="AJ222">
            <v>-1.945589095180988</v>
          </cell>
        </row>
        <row r="223">
          <cell r="B223">
            <v>3</v>
          </cell>
          <cell r="I223">
            <v>15</v>
          </cell>
          <cell r="AI223">
            <v>3.0425810555041153</v>
          </cell>
          <cell r="AJ223">
            <v>15.028031381191061</v>
          </cell>
        </row>
        <row r="224">
          <cell r="B224">
            <v>6</v>
          </cell>
          <cell r="I224">
            <v>29</v>
          </cell>
          <cell r="AI224">
            <v>5.9899050262330631</v>
          </cell>
          <cell r="AJ224">
            <v>28.917070658925809</v>
          </cell>
        </row>
        <row r="225">
          <cell r="B225">
            <v>1</v>
          </cell>
          <cell r="I225">
            <v>28</v>
          </cell>
          <cell r="AI225">
            <v>1.0379517032613446</v>
          </cell>
          <cell r="AJ225">
            <v>27.970147507634284</v>
          </cell>
        </row>
        <row r="226">
          <cell r="B226">
            <v>5</v>
          </cell>
          <cell r="I226">
            <v>-8</v>
          </cell>
          <cell r="AI226">
            <v>4.9476346275842671</v>
          </cell>
          <cell r="AJ226">
            <v>-8.0585149762379071</v>
          </cell>
        </row>
        <row r="227">
          <cell r="B227">
            <v>6</v>
          </cell>
          <cell r="I227">
            <v>22</v>
          </cell>
          <cell r="AI227">
            <v>6.0166288707470601</v>
          </cell>
          <cell r="AJ227">
            <v>21.929216690565656</v>
          </cell>
        </row>
        <row r="228">
          <cell r="B228">
            <v>7</v>
          </cell>
          <cell r="I228">
            <v>-15</v>
          </cell>
          <cell r="AI228">
            <v>6.9486264956373907</v>
          </cell>
          <cell r="AJ228">
            <v>-14.99558532209026</v>
          </cell>
        </row>
        <row r="229">
          <cell r="B229">
            <v>7</v>
          </cell>
          <cell r="I229">
            <v>-11</v>
          </cell>
          <cell r="AI229">
            <v>7.0764237650482826</v>
          </cell>
          <cell r="AJ229">
            <v>-10.955614336003574</v>
          </cell>
        </row>
        <row r="230">
          <cell r="B230">
            <v>7</v>
          </cell>
          <cell r="I230">
            <v>1</v>
          </cell>
          <cell r="AI230">
            <v>6.9646452669962491</v>
          </cell>
          <cell r="AJ230">
            <v>1.0615150060338618</v>
          </cell>
        </row>
        <row r="231">
          <cell r="B231">
            <v>4</v>
          </cell>
          <cell r="I231">
            <v>7</v>
          </cell>
          <cell r="AI231">
            <v>3.9895101516303622</v>
          </cell>
          <cell r="AJ231">
            <v>6.904650321966793</v>
          </cell>
        </row>
        <row r="232">
          <cell r="B232">
            <v>3</v>
          </cell>
          <cell r="I232">
            <v>2</v>
          </cell>
          <cell r="AI232">
            <v>2.9686678632031502</v>
          </cell>
          <cell r="AJ232">
            <v>2.0258703950394619</v>
          </cell>
        </row>
        <row r="233">
          <cell r="B233">
            <v>3</v>
          </cell>
          <cell r="I233">
            <v>13</v>
          </cell>
          <cell r="AI233">
            <v>2.9546273765857909</v>
          </cell>
          <cell r="AJ233">
            <v>13.021879766637685</v>
          </cell>
        </row>
        <row r="234">
          <cell r="B234">
            <v>3</v>
          </cell>
          <cell r="I234">
            <v>16</v>
          </cell>
          <cell r="AI234">
            <v>2.9714392150890978</v>
          </cell>
          <cell r="AJ234">
            <v>16.009548924222521</v>
          </cell>
        </row>
        <row r="235">
          <cell r="B235">
            <v>3</v>
          </cell>
          <cell r="I235">
            <v>6</v>
          </cell>
          <cell r="AI235">
            <v>2.9742435149358188</v>
          </cell>
          <cell r="AJ235">
            <v>5.9403503978416232</v>
          </cell>
        </row>
        <row r="236">
          <cell r="B236">
            <v>7</v>
          </cell>
          <cell r="I236">
            <v>-28</v>
          </cell>
          <cell r="AI236">
            <v>7.0456157835419013</v>
          </cell>
          <cell r="AJ236">
            <v>-27.911393436547641</v>
          </cell>
        </row>
        <row r="237">
          <cell r="B237">
            <v>7</v>
          </cell>
          <cell r="I237">
            <v>-32</v>
          </cell>
          <cell r="AI237">
            <v>6.9863753164696218</v>
          </cell>
          <cell r="AJ237">
            <v>-32.073408978386958</v>
          </cell>
        </row>
        <row r="238">
          <cell r="B238">
            <v>7</v>
          </cell>
          <cell r="I238">
            <v>-7</v>
          </cell>
          <cell r="AI238">
            <v>6.9806451698630729</v>
          </cell>
          <cell r="AJ238">
            <v>-7.0032971677975739</v>
          </cell>
        </row>
        <row r="239">
          <cell r="B239">
            <v>7</v>
          </cell>
          <cell r="I239">
            <v>-11</v>
          </cell>
          <cell r="AI239">
            <v>7.0738407375828922</v>
          </cell>
          <cell r="AJ239">
            <v>-11.009103042352422</v>
          </cell>
        </row>
        <row r="240">
          <cell r="B240">
            <v>7</v>
          </cell>
          <cell r="I240">
            <v>-8</v>
          </cell>
          <cell r="AI240">
            <v>6.9672998837103952</v>
          </cell>
          <cell r="AJ240">
            <v>-8.0798975952023948</v>
          </cell>
        </row>
        <row r="241">
          <cell r="B241">
            <v>2</v>
          </cell>
          <cell r="I241">
            <v>5</v>
          </cell>
          <cell r="AI241">
            <v>1.9741937018344529</v>
          </cell>
          <cell r="AJ241">
            <v>4.9696441349996459</v>
          </cell>
        </row>
        <row r="242">
          <cell r="B242">
            <v>2</v>
          </cell>
          <cell r="I242">
            <v>18</v>
          </cell>
          <cell r="AI242">
            <v>1.9112853001084602</v>
          </cell>
          <cell r="AJ242">
            <v>18.055501205036933</v>
          </cell>
        </row>
        <row r="243">
          <cell r="B243">
            <v>2</v>
          </cell>
          <cell r="I243">
            <v>12</v>
          </cell>
          <cell r="AI243">
            <v>1.9283132747078424</v>
          </cell>
          <cell r="AJ243">
            <v>12.03419889376573</v>
          </cell>
        </row>
        <row r="244">
          <cell r="B244">
            <v>2</v>
          </cell>
          <cell r="I244">
            <v>17</v>
          </cell>
          <cell r="AI244">
            <v>2.0568480134725213</v>
          </cell>
          <cell r="AJ244">
            <v>16.952228803064063</v>
          </cell>
        </row>
        <row r="245">
          <cell r="B245">
            <v>5</v>
          </cell>
          <cell r="I245">
            <v>-14</v>
          </cell>
          <cell r="AI245">
            <v>4.9553858349350488</v>
          </cell>
          <cell r="AJ245">
            <v>-14.044294656229988</v>
          </cell>
        </row>
        <row r="246">
          <cell r="B246">
            <v>6</v>
          </cell>
          <cell r="I246">
            <v>-11</v>
          </cell>
          <cell r="AI246">
            <v>5.920970458889248</v>
          </cell>
          <cell r="AJ246">
            <v>-10.927326787798391</v>
          </cell>
        </row>
        <row r="247">
          <cell r="B247">
            <v>3</v>
          </cell>
          <cell r="I247">
            <v>12</v>
          </cell>
          <cell r="AI247">
            <v>2.9735293441755082</v>
          </cell>
          <cell r="AJ247">
            <v>11.918999642575203</v>
          </cell>
        </row>
        <row r="248">
          <cell r="B248">
            <v>3</v>
          </cell>
          <cell r="I248">
            <v>3</v>
          </cell>
          <cell r="AI248">
            <v>2.9786958321311219</v>
          </cell>
          <cell r="AJ248">
            <v>2.9456589401902802</v>
          </cell>
        </row>
        <row r="249">
          <cell r="B249">
            <v>5</v>
          </cell>
          <cell r="I249">
            <v>3</v>
          </cell>
          <cell r="AI249">
            <v>4.906340403971285</v>
          </cell>
          <cell r="AJ249">
            <v>3.0874373952699532</v>
          </cell>
        </row>
        <row r="250">
          <cell r="B250">
            <v>6</v>
          </cell>
          <cell r="I250">
            <v>-12</v>
          </cell>
          <cell r="AI250">
            <v>6.085904185729464</v>
          </cell>
          <cell r="AJ250">
            <v>-12.081293390677336</v>
          </cell>
        </row>
        <row r="251">
          <cell r="B251">
            <v>3</v>
          </cell>
          <cell r="I251">
            <v>-3</v>
          </cell>
          <cell r="AI251">
            <v>2.9568573205320448</v>
          </cell>
          <cell r="AJ251">
            <v>-2.959771260528322</v>
          </cell>
        </row>
        <row r="252">
          <cell r="B252">
            <v>7</v>
          </cell>
          <cell r="I252">
            <v>16</v>
          </cell>
          <cell r="AI252">
            <v>7.0354927127344693</v>
          </cell>
          <cell r="AJ252">
            <v>15.972937412760826</v>
          </cell>
        </row>
        <row r="253">
          <cell r="B253">
            <v>3</v>
          </cell>
          <cell r="I253">
            <v>-10</v>
          </cell>
          <cell r="AI253">
            <v>3.0640888443985177</v>
          </cell>
          <cell r="AJ253">
            <v>-10.040650566132159</v>
          </cell>
        </row>
        <row r="254">
          <cell r="B254">
            <v>7</v>
          </cell>
          <cell r="I254">
            <v>-7</v>
          </cell>
          <cell r="AI254">
            <v>6.969009673618725</v>
          </cell>
          <cell r="AJ254">
            <v>-6.9318552589610718</v>
          </cell>
        </row>
        <row r="255">
          <cell r="B255">
            <v>1</v>
          </cell>
          <cell r="I255">
            <v>-2</v>
          </cell>
          <cell r="AI255">
            <v>0.96625308705160384</v>
          </cell>
          <cell r="AJ255">
            <v>-1.9524995301282768</v>
          </cell>
        </row>
        <row r="256">
          <cell r="B256">
            <v>1</v>
          </cell>
          <cell r="I256">
            <v>0</v>
          </cell>
          <cell r="AI256">
            <v>0.96731937484656239</v>
          </cell>
          <cell r="AJ256">
            <v>4.0566617336222022E-2</v>
          </cell>
        </row>
        <row r="257">
          <cell r="B257">
            <v>1</v>
          </cell>
          <cell r="I257">
            <v>-3</v>
          </cell>
          <cell r="AI257">
            <v>0.94664636899112387</v>
          </cell>
          <cell r="AJ257">
            <v>-3.0686174711995768</v>
          </cell>
        </row>
        <row r="258">
          <cell r="B258">
            <v>2</v>
          </cell>
          <cell r="I258">
            <v>28</v>
          </cell>
          <cell r="AI258">
            <v>2.0904076330271102</v>
          </cell>
          <cell r="AJ258">
            <v>28.067204468995744</v>
          </cell>
        </row>
        <row r="259">
          <cell r="B259">
            <v>2</v>
          </cell>
          <cell r="I259">
            <v>-16</v>
          </cell>
          <cell r="AI259">
            <v>1.9067326580856516</v>
          </cell>
          <cell r="AJ259">
            <v>-15.985978887970669</v>
          </cell>
        </row>
        <row r="260">
          <cell r="B260">
            <v>3</v>
          </cell>
          <cell r="I260">
            <v>-15</v>
          </cell>
          <cell r="AI260">
            <v>2.9498038466107976</v>
          </cell>
          <cell r="AJ260">
            <v>-14.961618017781145</v>
          </cell>
        </row>
        <row r="261">
          <cell r="B261">
            <v>7</v>
          </cell>
          <cell r="I261">
            <v>28</v>
          </cell>
          <cell r="AI261">
            <v>7.0012513917638364</v>
          </cell>
          <cell r="AJ261">
            <v>28.053589224429125</v>
          </cell>
        </row>
        <row r="262">
          <cell r="B262">
            <v>4</v>
          </cell>
          <cell r="I262">
            <v>-11</v>
          </cell>
          <cell r="AI262">
            <v>3.9441411062137273</v>
          </cell>
          <cell r="AJ262">
            <v>-11.09560841646068</v>
          </cell>
        </row>
        <row r="263">
          <cell r="B263">
            <v>6</v>
          </cell>
          <cell r="I263">
            <v>-10</v>
          </cell>
          <cell r="AI263">
            <v>5.9602211968434249</v>
          </cell>
          <cell r="AJ263">
            <v>-10.093298273349777</v>
          </cell>
        </row>
        <row r="264">
          <cell r="B264">
            <v>6</v>
          </cell>
          <cell r="I264">
            <v>-44</v>
          </cell>
          <cell r="AI264">
            <v>5.994629607549423</v>
          </cell>
          <cell r="AJ264">
            <v>-43.912833238910672</v>
          </cell>
        </row>
        <row r="265">
          <cell r="B265">
            <v>5</v>
          </cell>
          <cell r="I265">
            <v>-23</v>
          </cell>
          <cell r="AI265">
            <v>5.0173249429591289</v>
          </cell>
          <cell r="AJ265">
            <v>-23.088416212633472</v>
          </cell>
        </row>
        <row r="266">
          <cell r="B266">
            <v>5</v>
          </cell>
          <cell r="I266">
            <v>-10</v>
          </cell>
          <cell r="AI266">
            <v>4.9517713525440863</v>
          </cell>
          <cell r="AJ266">
            <v>-9.9738416679605741</v>
          </cell>
        </row>
        <row r="267">
          <cell r="B267">
            <v>5</v>
          </cell>
          <cell r="I267">
            <v>-10</v>
          </cell>
          <cell r="AI267">
            <v>4.9059300190543018</v>
          </cell>
          <cell r="AJ267">
            <v>-9.9107861942711395</v>
          </cell>
        </row>
        <row r="268">
          <cell r="B268">
            <v>5</v>
          </cell>
          <cell r="I268">
            <v>-11</v>
          </cell>
          <cell r="AI268">
            <v>4.9342118961436716</v>
          </cell>
          <cell r="AJ268">
            <v>-11.008614646894969</v>
          </cell>
        </row>
        <row r="269">
          <cell r="B269">
            <v>2</v>
          </cell>
          <cell r="I269">
            <v>-5</v>
          </cell>
          <cell r="AI269">
            <v>1.944878825738491</v>
          </cell>
          <cell r="AJ269">
            <v>-5.071694997463716</v>
          </cell>
        </row>
        <row r="270">
          <cell r="B270">
            <v>3</v>
          </cell>
          <cell r="I270">
            <v>-19</v>
          </cell>
          <cell r="AI270">
            <v>2.9198488023900881</v>
          </cell>
          <cell r="AJ270">
            <v>-19.03513586470946</v>
          </cell>
        </row>
        <row r="271">
          <cell r="B271">
            <v>3</v>
          </cell>
          <cell r="I271">
            <v>-19</v>
          </cell>
          <cell r="AI271">
            <v>2.9340681998945866</v>
          </cell>
          <cell r="AJ271">
            <v>-18.90323203023592</v>
          </cell>
        </row>
        <row r="272">
          <cell r="B272">
            <v>4</v>
          </cell>
          <cell r="I272">
            <v>-7</v>
          </cell>
          <cell r="AI272">
            <v>4.0926756125953485</v>
          </cell>
          <cell r="AJ272">
            <v>-6.931692560568961</v>
          </cell>
        </row>
        <row r="273">
          <cell r="B273">
            <v>4</v>
          </cell>
          <cell r="I273">
            <v>-2</v>
          </cell>
          <cell r="AI273">
            <v>4.0982003382254941</v>
          </cell>
          <cell r="AJ273">
            <v>-1.9348895230867591</v>
          </cell>
        </row>
        <row r="274">
          <cell r="B274">
            <v>4</v>
          </cell>
          <cell r="I274">
            <v>18</v>
          </cell>
          <cell r="AI274">
            <v>4.0117587048570114</v>
          </cell>
          <cell r="AJ274">
            <v>18.086385988043602</v>
          </cell>
        </row>
        <row r="275">
          <cell r="B275">
            <v>1</v>
          </cell>
          <cell r="I275">
            <v>-37</v>
          </cell>
          <cell r="AI275">
            <v>1.0525872862523205</v>
          </cell>
          <cell r="AJ275">
            <v>-36.931474730022892</v>
          </cell>
        </row>
        <row r="276">
          <cell r="B276">
            <v>5</v>
          </cell>
          <cell r="I276">
            <v>-1</v>
          </cell>
          <cell r="AI276">
            <v>4.980373163612037</v>
          </cell>
          <cell r="AJ276">
            <v>-0.99287370849740508</v>
          </cell>
        </row>
        <row r="277">
          <cell r="B277">
            <v>6</v>
          </cell>
          <cell r="I277">
            <v>-19</v>
          </cell>
          <cell r="AI277">
            <v>5.9395595450977048</v>
          </cell>
          <cell r="AJ277">
            <v>-18.915762722731817</v>
          </cell>
        </row>
        <row r="278">
          <cell r="B278">
            <v>6</v>
          </cell>
          <cell r="I278">
            <v>-5</v>
          </cell>
          <cell r="AI278">
            <v>6.0114741414277955</v>
          </cell>
          <cell r="AJ278">
            <v>-4.9700978116590333</v>
          </cell>
        </row>
        <row r="279">
          <cell r="B279">
            <v>6</v>
          </cell>
          <cell r="I279">
            <v>-21</v>
          </cell>
          <cell r="AI279">
            <v>5.9325543194831827</v>
          </cell>
          <cell r="AJ279">
            <v>-20.910136640288638</v>
          </cell>
        </row>
        <row r="280">
          <cell r="B280">
            <v>6</v>
          </cell>
          <cell r="I280">
            <v>-6</v>
          </cell>
          <cell r="AI280">
            <v>5.9636609805831604</v>
          </cell>
          <cell r="AJ280">
            <v>-5.9085880382685421</v>
          </cell>
        </row>
        <row r="281">
          <cell r="B281">
            <v>6</v>
          </cell>
          <cell r="I281">
            <v>-17</v>
          </cell>
          <cell r="AI281">
            <v>5.958154663125911</v>
          </cell>
          <cell r="AJ281">
            <v>-16.907778667495382</v>
          </cell>
        </row>
        <row r="282">
          <cell r="B282">
            <v>4</v>
          </cell>
          <cell r="I282">
            <v>-9</v>
          </cell>
          <cell r="AI282">
            <v>4.001773011815339</v>
          </cell>
          <cell r="AJ282">
            <v>-9.0650731347366147</v>
          </cell>
        </row>
        <row r="283">
          <cell r="B283">
            <v>5</v>
          </cell>
          <cell r="I283">
            <v>-16</v>
          </cell>
          <cell r="AI283">
            <v>4.9716946052679098</v>
          </cell>
          <cell r="AJ283">
            <v>-16.07192332035163</v>
          </cell>
        </row>
        <row r="284">
          <cell r="B284">
            <v>1</v>
          </cell>
          <cell r="I284">
            <v>-16</v>
          </cell>
          <cell r="AI284">
            <v>1.0920019574324924</v>
          </cell>
          <cell r="AJ284">
            <v>-15.951393092156559</v>
          </cell>
        </row>
        <row r="285">
          <cell r="B285">
            <v>7</v>
          </cell>
          <cell r="I285">
            <v>11</v>
          </cell>
          <cell r="AI285">
            <v>7.099118299520347</v>
          </cell>
          <cell r="AJ285">
            <v>10.958561193831612</v>
          </cell>
        </row>
        <row r="286">
          <cell r="B286">
            <v>7</v>
          </cell>
          <cell r="I286">
            <v>-17</v>
          </cell>
          <cell r="AI286">
            <v>7.0759143741054364</v>
          </cell>
          <cell r="AJ286">
            <v>-16.943127368024737</v>
          </cell>
        </row>
        <row r="287">
          <cell r="B287">
            <v>7</v>
          </cell>
          <cell r="I287">
            <v>-5</v>
          </cell>
          <cell r="AI287">
            <v>6.9946235860748063</v>
          </cell>
          <cell r="AJ287">
            <v>-5.0105742376297666</v>
          </cell>
        </row>
        <row r="288">
          <cell r="B288">
            <v>6</v>
          </cell>
          <cell r="I288">
            <v>10</v>
          </cell>
          <cell r="AI288">
            <v>6.0456026054755494</v>
          </cell>
          <cell r="AJ288">
            <v>9.960235002210764</v>
          </cell>
        </row>
        <row r="289">
          <cell r="B289">
            <v>7</v>
          </cell>
          <cell r="I289">
            <v>-12</v>
          </cell>
          <cell r="AI289">
            <v>6.9393000528716273</v>
          </cell>
          <cell r="AJ289">
            <v>-11.91254730520942</v>
          </cell>
        </row>
        <row r="290">
          <cell r="B290">
            <v>7</v>
          </cell>
          <cell r="I290">
            <v>1</v>
          </cell>
          <cell r="AI290">
            <v>6.9695108943867874</v>
          </cell>
          <cell r="AJ290">
            <v>0.97647628147314014</v>
          </cell>
        </row>
        <row r="291">
          <cell r="B291">
            <v>7</v>
          </cell>
          <cell r="I291">
            <v>-5</v>
          </cell>
          <cell r="AI291">
            <v>7.085867489156592</v>
          </cell>
          <cell r="AJ291">
            <v>-5.0516908888800005</v>
          </cell>
        </row>
        <row r="292">
          <cell r="B292">
            <v>7</v>
          </cell>
          <cell r="I292">
            <v>-27</v>
          </cell>
          <cell r="AI292">
            <v>7.0310950303265676</v>
          </cell>
          <cell r="AJ292">
            <v>-27.035843849448451</v>
          </cell>
        </row>
        <row r="293">
          <cell r="B293">
            <v>7</v>
          </cell>
          <cell r="I293">
            <v>-15</v>
          </cell>
          <cell r="AI293">
            <v>6.9604288494854076</v>
          </cell>
          <cell r="AJ293">
            <v>-15.026289091566349</v>
          </cell>
        </row>
        <row r="294">
          <cell r="B294">
            <v>7</v>
          </cell>
          <cell r="I294">
            <v>19</v>
          </cell>
          <cell r="AI294">
            <v>6.9287552378003978</v>
          </cell>
          <cell r="AJ294">
            <v>19.00889087391376</v>
          </cell>
        </row>
        <row r="295">
          <cell r="B295">
            <v>7</v>
          </cell>
          <cell r="I295">
            <v>-16</v>
          </cell>
          <cell r="AI295">
            <v>6.9455673620388598</v>
          </cell>
          <cell r="AJ295">
            <v>-15.938893368374568</v>
          </cell>
        </row>
        <row r="296">
          <cell r="B296">
            <v>7</v>
          </cell>
          <cell r="I296">
            <v>-14</v>
          </cell>
          <cell r="AI296">
            <v>6.9769809131399274</v>
          </cell>
          <cell r="AJ296">
            <v>-14.080382971069797</v>
          </cell>
        </row>
        <row r="297">
          <cell r="B297">
            <v>1</v>
          </cell>
          <cell r="I297">
            <v>-21</v>
          </cell>
          <cell r="AI297">
            <v>1.0184049981436578</v>
          </cell>
          <cell r="AJ297">
            <v>-20.983938881028969</v>
          </cell>
        </row>
        <row r="298">
          <cell r="B298">
            <v>1</v>
          </cell>
          <cell r="I298">
            <v>-15</v>
          </cell>
          <cell r="AI298">
            <v>1.0391953552212851</v>
          </cell>
          <cell r="AJ298">
            <v>-14.919129069001283</v>
          </cell>
        </row>
        <row r="299">
          <cell r="B299">
            <v>1</v>
          </cell>
          <cell r="I299">
            <v>2</v>
          </cell>
          <cell r="AI299">
            <v>0.92198565602335114</v>
          </cell>
          <cell r="AJ299">
            <v>2.0547772376001743</v>
          </cell>
        </row>
        <row r="300">
          <cell r="B300">
            <v>2</v>
          </cell>
          <cell r="I300">
            <v>12</v>
          </cell>
          <cell r="AI300">
            <v>2.0124666559764162</v>
          </cell>
          <cell r="AJ300">
            <v>12.077214341498378</v>
          </cell>
        </row>
        <row r="301">
          <cell r="B301">
            <v>2</v>
          </cell>
          <cell r="I301">
            <v>29</v>
          </cell>
          <cell r="AI301">
            <v>2.0121052297886988</v>
          </cell>
          <cell r="AJ301">
            <v>29.040501990097191</v>
          </cell>
        </row>
        <row r="302">
          <cell r="B302">
            <v>1</v>
          </cell>
          <cell r="I302">
            <v>-10</v>
          </cell>
          <cell r="AI302">
            <v>0.99095193763462397</v>
          </cell>
          <cell r="AJ302">
            <v>-10.076354529188052</v>
          </cell>
        </row>
        <row r="303">
          <cell r="B303">
            <v>1</v>
          </cell>
          <cell r="I303">
            <v>-10</v>
          </cell>
          <cell r="AI303">
            <v>1.0674603738646711</v>
          </cell>
          <cell r="AJ303">
            <v>-10.079756400666618</v>
          </cell>
        </row>
        <row r="304">
          <cell r="B304">
            <v>1</v>
          </cell>
          <cell r="I304">
            <v>-1</v>
          </cell>
          <cell r="AI304">
            <v>0.97544591270705527</v>
          </cell>
          <cell r="AJ304">
            <v>-1.0055476341154013</v>
          </cell>
        </row>
        <row r="305">
          <cell r="B305">
            <v>1</v>
          </cell>
          <cell r="I305">
            <v>-9</v>
          </cell>
          <cell r="AI305">
            <v>1.0957228613583085</v>
          </cell>
          <cell r="AJ305">
            <v>-8.9506691847099784</v>
          </cell>
        </row>
        <row r="306">
          <cell r="B306">
            <v>3</v>
          </cell>
          <cell r="I306">
            <v>-6</v>
          </cell>
          <cell r="AI306">
            <v>3.0073826486490467</v>
          </cell>
          <cell r="AJ306">
            <v>-6.0013584875385169</v>
          </cell>
        </row>
        <row r="307">
          <cell r="B307">
            <v>2</v>
          </cell>
          <cell r="I307">
            <v>-3</v>
          </cell>
          <cell r="AI307">
            <v>1.9771705310782064</v>
          </cell>
          <cell r="AJ307">
            <v>-3.0204420389341937</v>
          </cell>
        </row>
        <row r="308">
          <cell r="B308">
            <v>3</v>
          </cell>
          <cell r="I308">
            <v>-4</v>
          </cell>
          <cell r="AI308">
            <v>3.0114204255475254</v>
          </cell>
          <cell r="AJ308">
            <v>-3.9117229441808008</v>
          </cell>
        </row>
        <row r="309">
          <cell r="B309">
            <v>3</v>
          </cell>
          <cell r="I309">
            <v>5</v>
          </cell>
          <cell r="AI309">
            <v>3.0523379141680009</v>
          </cell>
          <cell r="AJ309">
            <v>5.0697993354923723</v>
          </cell>
        </row>
        <row r="310">
          <cell r="B310">
            <v>3</v>
          </cell>
          <cell r="I310">
            <v>-1</v>
          </cell>
          <cell r="AI310">
            <v>3.0048713824457138</v>
          </cell>
          <cell r="AJ310">
            <v>-0.93543579672854593</v>
          </cell>
        </row>
        <row r="311">
          <cell r="B311">
            <v>3</v>
          </cell>
          <cell r="I311">
            <v>-14</v>
          </cell>
          <cell r="AI311">
            <v>2.9943386778922707</v>
          </cell>
          <cell r="AJ311">
            <v>-14.023434471918343</v>
          </cell>
        </row>
        <row r="312">
          <cell r="B312">
            <v>3</v>
          </cell>
          <cell r="I312">
            <v>-19</v>
          </cell>
          <cell r="AI312">
            <v>3.0310192512584031</v>
          </cell>
          <cell r="AJ312">
            <v>-19.022552018798013</v>
          </cell>
        </row>
        <row r="313">
          <cell r="B313">
            <v>3</v>
          </cell>
          <cell r="I313">
            <v>-7</v>
          </cell>
          <cell r="AI313">
            <v>3.0709248688106521</v>
          </cell>
          <cell r="AJ313">
            <v>-7.0916881330145678</v>
          </cell>
        </row>
        <row r="314">
          <cell r="B314">
            <v>2</v>
          </cell>
          <cell r="I314">
            <v>7</v>
          </cell>
          <cell r="AI314">
            <v>1.9935684893722962</v>
          </cell>
          <cell r="AJ314">
            <v>7.0959899129444519</v>
          </cell>
        </row>
        <row r="315">
          <cell r="B315">
            <v>3</v>
          </cell>
          <cell r="I315">
            <v>22</v>
          </cell>
          <cell r="AI315">
            <v>3.0438305213251926</v>
          </cell>
          <cell r="AJ315">
            <v>22.03062540815689</v>
          </cell>
        </row>
        <row r="316">
          <cell r="B316">
            <v>2</v>
          </cell>
          <cell r="I316">
            <v>7</v>
          </cell>
          <cell r="AI316">
            <v>2.0237215977872927</v>
          </cell>
          <cell r="AJ316">
            <v>7.0334707992834451</v>
          </cell>
        </row>
        <row r="317">
          <cell r="B317">
            <v>1</v>
          </cell>
          <cell r="I317">
            <v>-6</v>
          </cell>
          <cell r="AI317">
            <v>1.0219469523352915</v>
          </cell>
          <cell r="AJ317">
            <v>-5.9170261434533096</v>
          </cell>
        </row>
        <row r="318">
          <cell r="B318">
            <v>5</v>
          </cell>
          <cell r="I318">
            <v>7</v>
          </cell>
          <cell r="AI318">
            <v>5.036933168502304</v>
          </cell>
          <cell r="AJ318">
            <v>6.9022854886606897</v>
          </cell>
        </row>
        <row r="319">
          <cell r="B319">
            <v>2</v>
          </cell>
          <cell r="I319">
            <v>-8</v>
          </cell>
          <cell r="AI319">
            <v>2.021793598938789</v>
          </cell>
          <cell r="AJ319">
            <v>-8.0535745137946826</v>
          </cell>
        </row>
        <row r="320">
          <cell r="B320">
            <v>2</v>
          </cell>
          <cell r="I320">
            <v>-6</v>
          </cell>
          <cell r="AI320">
            <v>1.9664699758062514</v>
          </cell>
          <cell r="AJ320">
            <v>-5.9338039784702197</v>
          </cell>
        </row>
        <row r="321">
          <cell r="B321">
            <v>2</v>
          </cell>
          <cell r="I321">
            <v>1</v>
          </cell>
          <cell r="AI321">
            <v>2.0315125104358005</v>
          </cell>
          <cell r="AJ321">
            <v>1.0233772941092356</v>
          </cell>
        </row>
        <row r="322">
          <cell r="B322">
            <v>2</v>
          </cell>
          <cell r="I322">
            <v>28</v>
          </cell>
          <cell r="AI322">
            <v>1.9803587492148202</v>
          </cell>
          <cell r="AJ322">
            <v>28.092825273648518</v>
          </cell>
        </row>
        <row r="323">
          <cell r="B323">
            <v>1</v>
          </cell>
          <cell r="I323">
            <v>-24</v>
          </cell>
          <cell r="AI323">
            <v>1.0754016706526657</v>
          </cell>
          <cell r="AJ323">
            <v>-23.94180754645809</v>
          </cell>
        </row>
        <row r="324">
          <cell r="B324">
            <v>1</v>
          </cell>
          <cell r="I324">
            <v>6</v>
          </cell>
          <cell r="AI324">
            <v>1.0111001152031682</v>
          </cell>
          <cell r="AJ324">
            <v>5.9047610071636818</v>
          </cell>
        </row>
        <row r="325">
          <cell r="B325">
            <v>1</v>
          </cell>
          <cell r="I325">
            <v>9</v>
          </cell>
          <cell r="AI325">
            <v>1.0892116364468938</v>
          </cell>
          <cell r="AJ325">
            <v>9.0648196404625878</v>
          </cell>
        </row>
        <row r="326">
          <cell r="B326">
            <v>4</v>
          </cell>
          <cell r="I326">
            <v>15</v>
          </cell>
          <cell r="AI326">
            <v>4.0195898740593607</v>
          </cell>
          <cell r="AJ326">
            <v>14.957862146535369</v>
          </cell>
        </row>
        <row r="327">
          <cell r="B327">
            <v>4</v>
          </cell>
          <cell r="I327">
            <v>-7</v>
          </cell>
          <cell r="AI327">
            <v>4.0320780953539703</v>
          </cell>
          <cell r="AJ327">
            <v>-7.0969277555858721</v>
          </cell>
        </row>
        <row r="328">
          <cell r="B328">
            <v>2</v>
          </cell>
          <cell r="I328">
            <v>6</v>
          </cell>
          <cell r="AI328">
            <v>1.938813511510467</v>
          </cell>
          <cell r="AJ328">
            <v>5.9909310462167991</v>
          </cell>
        </row>
        <row r="329">
          <cell r="B329">
            <v>7</v>
          </cell>
          <cell r="I329">
            <v>-37</v>
          </cell>
          <cell r="AI329">
            <v>6.9316211230452076</v>
          </cell>
          <cell r="AJ329">
            <v>-36.949156686439103</v>
          </cell>
        </row>
        <row r="330">
          <cell r="B330">
            <v>7</v>
          </cell>
          <cell r="I330">
            <v>-10</v>
          </cell>
          <cell r="AI330">
            <v>6.9760261777686585</v>
          </cell>
          <cell r="AJ330">
            <v>-9.9112395349444018</v>
          </cell>
        </row>
        <row r="331">
          <cell r="B331">
            <v>7</v>
          </cell>
          <cell r="I331">
            <v>-13</v>
          </cell>
          <cell r="AI331">
            <v>6.98469153074827</v>
          </cell>
          <cell r="AJ331">
            <v>-13.023474679294205</v>
          </cell>
        </row>
        <row r="332">
          <cell r="B332">
            <v>1</v>
          </cell>
          <cell r="I332">
            <v>15</v>
          </cell>
          <cell r="AI332">
            <v>1.0708766310591455</v>
          </cell>
          <cell r="AJ332">
            <v>15.055195721104308</v>
          </cell>
        </row>
        <row r="333">
          <cell r="B333">
            <v>6</v>
          </cell>
          <cell r="I333">
            <v>-29</v>
          </cell>
          <cell r="AI333">
            <v>6.0797851324657364</v>
          </cell>
          <cell r="AJ333">
            <v>-28.947364112706421</v>
          </cell>
        </row>
        <row r="334">
          <cell r="B334">
            <v>6</v>
          </cell>
          <cell r="I334">
            <v>-25</v>
          </cell>
          <cell r="AI334">
            <v>6.0058739988850434</v>
          </cell>
          <cell r="AJ334">
            <v>-24.905012074876765</v>
          </cell>
        </row>
        <row r="335">
          <cell r="B335">
            <v>6</v>
          </cell>
          <cell r="I335">
            <v>-4</v>
          </cell>
          <cell r="AI335">
            <v>5.9739013265065655</v>
          </cell>
          <cell r="AJ335">
            <v>-4.0952559757468814</v>
          </cell>
        </row>
        <row r="336">
          <cell r="B336">
            <v>3</v>
          </cell>
          <cell r="I336">
            <v>-6</v>
          </cell>
          <cell r="AI336">
            <v>2.9052924411645047</v>
          </cell>
          <cell r="AJ336">
            <v>-5.9092347236387663</v>
          </cell>
        </row>
        <row r="337">
          <cell r="B337">
            <v>5</v>
          </cell>
          <cell r="I337">
            <v>-3</v>
          </cell>
          <cell r="AI337">
            <v>4.937992365129551</v>
          </cell>
          <cell r="AJ337">
            <v>-3.0494232698244814</v>
          </cell>
        </row>
        <row r="338">
          <cell r="B338">
            <v>6</v>
          </cell>
          <cell r="I338">
            <v>-17</v>
          </cell>
          <cell r="AI338">
            <v>6.0227300953130047</v>
          </cell>
          <cell r="AJ338">
            <v>-16.941295253252211</v>
          </cell>
        </row>
        <row r="339">
          <cell r="B339">
            <v>3</v>
          </cell>
          <cell r="I339">
            <v>-20</v>
          </cell>
          <cell r="AI339">
            <v>2.9302480955246959</v>
          </cell>
          <cell r="AJ339">
            <v>-19.921501456967231</v>
          </cell>
        </row>
        <row r="340">
          <cell r="B340">
            <v>1</v>
          </cell>
          <cell r="I340">
            <v>6</v>
          </cell>
          <cell r="AI340">
            <v>0.99283614222132133</v>
          </cell>
          <cell r="AJ340">
            <v>5.9385419572815765</v>
          </cell>
        </row>
        <row r="341">
          <cell r="B341">
            <v>1</v>
          </cell>
          <cell r="I341">
            <v>-18</v>
          </cell>
          <cell r="AI341">
            <v>1.0278859227445836</v>
          </cell>
          <cell r="AJ341">
            <v>-18.096872577366167</v>
          </cell>
        </row>
        <row r="342">
          <cell r="B342">
            <v>7</v>
          </cell>
          <cell r="I342">
            <v>-5</v>
          </cell>
          <cell r="AI342">
            <v>6.9421729485720407</v>
          </cell>
          <cell r="AJ342">
            <v>-5.0659988122123432</v>
          </cell>
        </row>
        <row r="343">
          <cell r="B343">
            <v>1</v>
          </cell>
          <cell r="I343">
            <v>-6</v>
          </cell>
          <cell r="AI343">
            <v>1.0386837101738886</v>
          </cell>
          <cell r="AJ343">
            <v>-6.0324080644695046</v>
          </cell>
        </row>
        <row r="344">
          <cell r="B344">
            <v>2</v>
          </cell>
          <cell r="I344">
            <v>-1</v>
          </cell>
          <cell r="AI344">
            <v>1.9513382360037559</v>
          </cell>
          <cell r="AJ344">
            <v>-0.93336063211302422</v>
          </cell>
        </row>
        <row r="345">
          <cell r="B345">
            <v>7</v>
          </cell>
          <cell r="I345">
            <v>-11</v>
          </cell>
          <cell r="AI345">
            <v>6.9792998335909777</v>
          </cell>
          <cell r="AJ345">
            <v>-11.047457424312626</v>
          </cell>
        </row>
        <row r="346">
          <cell r="B346">
            <v>2</v>
          </cell>
          <cell r="I346">
            <v>6</v>
          </cell>
          <cell r="AI346">
            <v>2.0901812660760464</v>
          </cell>
          <cell r="AJ346">
            <v>5.9382252007340295</v>
          </cell>
        </row>
        <row r="347">
          <cell r="B347">
            <v>5</v>
          </cell>
          <cell r="I347">
            <v>-14</v>
          </cell>
          <cell r="AI347">
            <v>5.0833073767518275</v>
          </cell>
          <cell r="AJ347">
            <v>-13.999841441851745</v>
          </cell>
        </row>
        <row r="348">
          <cell r="B348">
            <v>6</v>
          </cell>
          <cell r="I348">
            <v>-3</v>
          </cell>
          <cell r="AI348">
            <v>6.0462167329173599</v>
          </cell>
          <cell r="AJ348">
            <v>-2.9064633571249785</v>
          </cell>
        </row>
        <row r="349">
          <cell r="B349">
            <v>6</v>
          </cell>
          <cell r="I349">
            <v>-11</v>
          </cell>
          <cell r="AI349">
            <v>6.0561522100011489</v>
          </cell>
          <cell r="AJ349">
            <v>-10.960377906691674</v>
          </cell>
        </row>
        <row r="350">
          <cell r="B350">
            <v>6</v>
          </cell>
          <cell r="I350">
            <v>-9</v>
          </cell>
          <cell r="AI350">
            <v>6.0386710034167637</v>
          </cell>
          <cell r="AJ350">
            <v>-9.0298397161050126</v>
          </cell>
        </row>
        <row r="351">
          <cell r="B351">
            <v>6</v>
          </cell>
          <cell r="I351">
            <v>-7</v>
          </cell>
          <cell r="AI351">
            <v>5.92554763625684</v>
          </cell>
          <cell r="AJ351">
            <v>-7.0156137382793231</v>
          </cell>
        </row>
        <row r="352">
          <cell r="B352">
            <v>6</v>
          </cell>
          <cell r="I352">
            <v>-11</v>
          </cell>
          <cell r="AI352">
            <v>6.0859471030932424</v>
          </cell>
          <cell r="AJ352">
            <v>-10.908599544027901</v>
          </cell>
        </row>
        <row r="353">
          <cell r="B353">
            <v>6</v>
          </cell>
          <cell r="I353">
            <v>-13</v>
          </cell>
          <cell r="AI353">
            <v>5.9891320360234923</v>
          </cell>
          <cell r="AJ353">
            <v>-13.075578582640834</v>
          </cell>
        </row>
        <row r="354">
          <cell r="B354">
            <v>6</v>
          </cell>
          <cell r="I354">
            <v>11</v>
          </cell>
          <cell r="AI354">
            <v>6.0251576812286345</v>
          </cell>
          <cell r="AJ354">
            <v>10.953675517656793</v>
          </cell>
        </row>
        <row r="355">
          <cell r="B355">
            <v>7</v>
          </cell>
          <cell r="I355">
            <v>18</v>
          </cell>
          <cell r="AI355">
            <v>6.968548886251992</v>
          </cell>
          <cell r="AJ355">
            <v>18.043870949546868</v>
          </cell>
        </row>
        <row r="356">
          <cell r="B356">
            <v>7</v>
          </cell>
          <cell r="I356">
            <v>-13</v>
          </cell>
          <cell r="AI356">
            <v>7.0326534016733158</v>
          </cell>
          <cell r="AJ356">
            <v>-13.025296676238765</v>
          </cell>
        </row>
        <row r="357">
          <cell r="B357">
            <v>7</v>
          </cell>
          <cell r="I357">
            <v>-15</v>
          </cell>
          <cell r="AI357">
            <v>6.9593646119822914</v>
          </cell>
          <cell r="AJ357">
            <v>-15.015472090525156</v>
          </cell>
        </row>
        <row r="358">
          <cell r="B358">
            <v>7</v>
          </cell>
          <cell r="I358">
            <v>-5</v>
          </cell>
          <cell r="AI358">
            <v>6.9525783695868899</v>
          </cell>
          <cell r="AJ358">
            <v>-4.9690757101462184</v>
          </cell>
        </row>
        <row r="359">
          <cell r="B359">
            <v>1</v>
          </cell>
          <cell r="I359">
            <v>-8</v>
          </cell>
          <cell r="AI359">
            <v>0.96339242448640905</v>
          </cell>
          <cell r="AJ359">
            <v>-7.9110988641804072</v>
          </cell>
        </row>
        <row r="360">
          <cell r="B360">
            <v>1</v>
          </cell>
          <cell r="I360">
            <v>4</v>
          </cell>
          <cell r="AI360">
            <v>1.044684801409768</v>
          </cell>
          <cell r="AJ360">
            <v>4.075067727412268</v>
          </cell>
        </row>
        <row r="361">
          <cell r="B361">
            <v>7</v>
          </cell>
          <cell r="I361">
            <v>6</v>
          </cell>
          <cell r="AI361">
            <v>7.0676757131675298</v>
          </cell>
          <cell r="AJ361">
            <v>5.9233272611119476</v>
          </cell>
        </row>
        <row r="362">
          <cell r="B362">
            <v>1</v>
          </cell>
          <cell r="I362">
            <v>-8</v>
          </cell>
          <cell r="AI362">
            <v>0.929540670337765</v>
          </cell>
          <cell r="AJ362">
            <v>-8.0478478758943002</v>
          </cell>
        </row>
        <row r="363">
          <cell r="B363">
            <v>7</v>
          </cell>
          <cell r="I363">
            <v>-12</v>
          </cell>
          <cell r="AI363">
            <v>6.9631066614028745</v>
          </cell>
          <cell r="AJ363">
            <v>-11.943783571106243</v>
          </cell>
        </row>
        <row r="364">
          <cell r="B364">
            <v>2</v>
          </cell>
          <cell r="I364">
            <v>-23</v>
          </cell>
          <cell r="AI364">
            <v>1.9451870499613233</v>
          </cell>
          <cell r="AJ364">
            <v>-23.066830248298917</v>
          </cell>
        </row>
        <row r="365">
          <cell r="B365">
            <v>1</v>
          </cell>
          <cell r="I365">
            <v>-2</v>
          </cell>
          <cell r="AI365">
            <v>1.0310783078833339</v>
          </cell>
          <cell r="AJ365">
            <v>-1.9047132442145629</v>
          </cell>
        </row>
        <row r="366">
          <cell r="B366">
            <v>1</v>
          </cell>
          <cell r="I366">
            <v>0</v>
          </cell>
          <cell r="AI366">
            <v>0.99659062856909897</v>
          </cell>
          <cell r="AJ366">
            <v>7.3026853571792255E-2</v>
          </cell>
        </row>
        <row r="367">
          <cell r="B367">
            <v>1</v>
          </cell>
          <cell r="I367">
            <v>-5</v>
          </cell>
          <cell r="AI367">
            <v>1.0271326397255092</v>
          </cell>
          <cell r="AJ367">
            <v>-5.0542211737897258</v>
          </cell>
        </row>
        <row r="368">
          <cell r="B368">
            <v>1</v>
          </cell>
          <cell r="I368">
            <v>-16</v>
          </cell>
          <cell r="AI368">
            <v>0.91513935944005886</v>
          </cell>
          <cell r="AJ368">
            <v>-16.053358509613901</v>
          </cell>
        </row>
        <row r="369">
          <cell r="B369">
            <v>2</v>
          </cell>
          <cell r="I369">
            <v>-13</v>
          </cell>
          <cell r="AI369">
            <v>1.9084568235133545</v>
          </cell>
          <cell r="AJ369">
            <v>-13.018428226361348</v>
          </cell>
        </row>
        <row r="370">
          <cell r="B370">
            <v>2</v>
          </cell>
          <cell r="I370">
            <v>25</v>
          </cell>
          <cell r="AI370">
            <v>2.0839375347694795</v>
          </cell>
          <cell r="AJ370">
            <v>24.985299173919088</v>
          </cell>
        </row>
        <row r="371">
          <cell r="B371">
            <v>2</v>
          </cell>
          <cell r="I371">
            <v>-14</v>
          </cell>
          <cell r="AI371">
            <v>2.0685358055802401</v>
          </cell>
          <cell r="AJ371">
            <v>-14.007348773395876</v>
          </cell>
        </row>
        <row r="372">
          <cell r="B372">
            <v>2</v>
          </cell>
          <cell r="I372">
            <v>-2</v>
          </cell>
          <cell r="AI372">
            <v>2.088203373256543</v>
          </cell>
          <cell r="AJ372">
            <v>-2.0782164629706918</v>
          </cell>
        </row>
        <row r="373">
          <cell r="B373">
            <v>3</v>
          </cell>
          <cell r="I373">
            <v>-6</v>
          </cell>
          <cell r="AI373">
            <v>3.0903134864540469</v>
          </cell>
          <cell r="AJ373">
            <v>-6.09118469950148</v>
          </cell>
        </row>
        <row r="374">
          <cell r="B374">
            <v>3</v>
          </cell>
          <cell r="I374">
            <v>-10</v>
          </cell>
          <cell r="AI374">
            <v>3.0487315694594157</v>
          </cell>
          <cell r="AJ374">
            <v>-10.07070180592291</v>
          </cell>
        </row>
        <row r="375">
          <cell r="B375">
            <v>3</v>
          </cell>
          <cell r="I375">
            <v>-12</v>
          </cell>
          <cell r="AI375">
            <v>2.9406955635592431</v>
          </cell>
          <cell r="AJ375">
            <v>-12.086837131115837</v>
          </cell>
        </row>
        <row r="376">
          <cell r="B376">
            <v>2</v>
          </cell>
          <cell r="I376">
            <v>-2</v>
          </cell>
          <cell r="AI376">
            <v>2.0533011619782666</v>
          </cell>
          <cell r="AJ376">
            <v>-2.0818661703992389</v>
          </cell>
        </row>
        <row r="377">
          <cell r="B377">
            <v>3</v>
          </cell>
          <cell r="I377">
            <v>29</v>
          </cell>
          <cell r="AI377">
            <v>3.027031300763757</v>
          </cell>
          <cell r="AJ377">
            <v>28.911675235029023</v>
          </cell>
        </row>
        <row r="378">
          <cell r="B378">
            <v>3</v>
          </cell>
          <cell r="I378">
            <v>-15</v>
          </cell>
          <cell r="AI378">
            <v>2.9525915818689716</v>
          </cell>
          <cell r="AJ378">
            <v>-14.93630919419579</v>
          </cell>
        </row>
        <row r="379">
          <cell r="B379">
            <v>3</v>
          </cell>
          <cell r="I379">
            <v>8</v>
          </cell>
          <cell r="AI379">
            <v>3.025049974801493</v>
          </cell>
          <cell r="AJ379">
            <v>8.0710229845046086</v>
          </cell>
        </row>
        <row r="380">
          <cell r="B380">
            <v>3</v>
          </cell>
          <cell r="I380">
            <v>-12</v>
          </cell>
          <cell r="AI380">
            <v>3.0300946166729763</v>
          </cell>
          <cell r="AJ380">
            <v>-12.052086266652665</v>
          </cell>
        </row>
        <row r="381">
          <cell r="B381">
            <v>4</v>
          </cell>
          <cell r="I381">
            <v>-4</v>
          </cell>
          <cell r="AI381">
            <v>3.9191763683932179</v>
          </cell>
          <cell r="AJ381">
            <v>-3.9589136695225933</v>
          </cell>
        </row>
        <row r="382">
          <cell r="B382">
            <v>4</v>
          </cell>
          <cell r="I382">
            <v>7</v>
          </cell>
          <cell r="AI382">
            <v>3.9528624745441028</v>
          </cell>
          <cell r="AJ382">
            <v>6.9237977552025152</v>
          </cell>
        </row>
        <row r="383">
          <cell r="B383">
            <v>4</v>
          </cell>
          <cell r="I383">
            <v>5</v>
          </cell>
          <cell r="AI383">
            <v>3.955559550295582</v>
          </cell>
          <cell r="AJ383">
            <v>5.0362925164889782</v>
          </cell>
        </row>
        <row r="384">
          <cell r="B384">
            <v>4</v>
          </cell>
          <cell r="I384">
            <v>-11</v>
          </cell>
          <cell r="AI384">
            <v>3.9732719885820091</v>
          </cell>
          <cell r="AJ384">
            <v>-11.017476070168621</v>
          </cell>
        </row>
        <row r="385">
          <cell r="B385">
            <v>4</v>
          </cell>
          <cell r="I385">
            <v>-12</v>
          </cell>
          <cell r="AI385">
            <v>3.983412456884468</v>
          </cell>
          <cell r="AJ385">
            <v>-11.934083469565856</v>
          </cell>
        </row>
        <row r="386">
          <cell r="B386">
            <v>4</v>
          </cell>
          <cell r="I386">
            <v>-13</v>
          </cell>
          <cell r="AI386">
            <v>3.9285089207698598</v>
          </cell>
          <cell r="AJ386">
            <v>-12.970502861198936</v>
          </cell>
        </row>
        <row r="387">
          <cell r="B387">
            <v>4</v>
          </cell>
          <cell r="I387">
            <v>8</v>
          </cell>
          <cell r="AI387">
            <v>4.0835558504808702</v>
          </cell>
          <cell r="AJ387">
            <v>7.9834105543428944</v>
          </cell>
        </row>
        <row r="388">
          <cell r="B388">
            <v>5</v>
          </cell>
          <cell r="I388">
            <v>-8</v>
          </cell>
          <cell r="AI388">
            <v>5.0290628783450062</v>
          </cell>
          <cell r="AJ388">
            <v>-8.0931226161859549</v>
          </cell>
        </row>
        <row r="389">
          <cell r="B389">
            <v>4</v>
          </cell>
          <cell r="I389">
            <v>1</v>
          </cell>
          <cell r="AI389">
            <v>3.9330495833316399</v>
          </cell>
          <cell r="AJ389">
            <v>1.0415639979770903</v>
          </cell>
        </row>
        <row r="390">
          <cell r="B390">
            <v>5</v>
          </cell>
          <cell r="I390">
            <v>9</v>
          </cell>
          <cell r="AI390">
            <v>4.9587550350312091</v>
          </cell>
          <cell r="AJ390">
            <v>9.0558992170666919</v>
          </cell>
        </row>
        <row r="391">
          <cell r="B391">
            <v>5</v>
          </cell>
          <cell r="I391">
            <v>-5</v>
          </cell>
          <cell r="AI391">
            <v>5.0750864557412392</v>
          </cell>
          <cell r="AJ391">
            <v>-5.0236501371779942</v>
          </cell>
        </row>
        <row r="392">
          <cell r="B392">
            <v>5</v>
          </cell>
          <cell r="I392">
            <v>-9</v>
          </cell>
          <cell r="AI392">
            <v>5.005437214401085</v>
          </cell>
          <cell r="AJ392">
            <v>-9.0759846359784913</v>
          </cell>
        </row>
        <row r="393">
          <cell r="B393">
            <v>5</v>
          </cell>
          <cell r="I393">
            <v>6</v>
          </cell>
          <cell r="AI393">
            <v>5.0357508120361469</v>
          </cell>
          <cell r="AJ393">
            <v>5.9023517976646884</v>
          </cell>
        </row>
        <row r="394">
          <cell r="B394">
            <v>4</v>
          </cell>
          <cell r="I394">
            <v>-29</v>
          </cell>
          <cell r="AI394">
            <v>4.0521737716941635</v>
          </cell>
          <cell r="AJ394">
            <v>-28.906234155026468</v>
          </cell>
        </row>
        <row r="395">
          <cell r="B395">
            <v>4</v>
          </cell>
          <cell r="I395">
            <v>17</v>
          </cell>
          <cell r="AI395">
            <v>3.9782095047453887</v>
          </cell>
          <cell r="AJ395">
            <v>17.096073083675041</v>
          </cell>
        </row>
        <row r="396">
          <cell r="B396">
            <v>5</v>
          </cell>
          <cell r="I396">
            <v>17</v>
          </cell>
          <cell r="AI396">
            <v>4.9885505879702245</v>
          </cell>
          <cell r="AJ396">
            <v>17.069983171291373</v>
          </cell>
        </row>
        <row r="397">
          <cell r="B397">
            <v>5</v>
          </cell>
          <cell r="I397">
            <v>-8</v>
          </cell>
          <cell r="AI397">
            <v>4.9332948928050184</v>
          </cell>
          <cell r="AJ397">
            <v>-8.041100865471499</v>
          </cell>
        </row>
        <row r="398">
          <cell r="B398">
            <v>5</v>
          </cell>
          <cell r="I398">
            <v>-4</v>
          </cell>
          <cell r="AI398">
            <v>4.9808862481321308</v>
          </cell>
          <cell r="AJ398">
            <v>-3.9985228994017334</v>
          </cell>
        </row>
        <row r="399">
          <cell r="B399">
            <v>6</v>
          </cell>
          <cell r="I399">
            <v>-24</v>
          </cell>
          <cell r="AI399">
            <v>5.9566085120818686</v>
          </cell>
          <cell r="AJ399">
            <v>-24.002294001011776</v>
          </cell>
        </row>
        <row r="400">
          <cell r="B400">
            <v>6</v>
          </cell>
          <cell r="I400">
            <v>-5</v>
          </cell>
          <cell r="AI400">
            <v>6.0444002078122434</v>
          </cell>
          <cell r="AJ400">
            <v>-5.036095895889682</v>
          </cell>
        </row>
        <row r="401">
          <cell r="B401">
            <v>6</v>
          </cell>
          <cell r="I401">
            <v>-25</v>
          </cell>
          <cell r="AI401">
            <v>5.9670612674205472</v>
          </cell>
          <cell r="AJ401">
            <v>-25.038332444202428</v>
          </cell>
        </row>
        <row r="402">
          <cell r="B402">
            <v>6</v>
          </cell>
          <cell r="I402">
            <v>-4</v>
          </cell>
          <cell r="AI402">
            <v>6.0554962993786869</v>
          </cell>
          <cell r="AJ402">
            <v>-4.0381020033687811</v>
          </cell>
        </row>
        <row r="403">
          <cell r="B403">
            <v>7</v>
          </cell>
          <cell r="I403">
            <v>0</v>
          </cell>
          <cell r="AI403">
            <v>7.0943922735966902</v>
          </cell>
          <cell r="AJ403">
            <v>-4.8829567390927212E-2</v>
          </cell>
        </row>
        <row r="404">
          <cell r="B404">
            <v>7</v>
          </cell>
          <cell r="I404">
            <v>8</v>
          </cell>
          <cell r="AI404">
            <v>7.0848070271853976</v>
          </cell>
          <cell r="AJ404">
            <v>7.9037368716482579</v>
          </cell>
        </row>
        <row r="405">
          <cell r="B405">
            <v>7</v>
          </cell>
          <cell r="I405">
            <v>0</v>
          </cell>
          <cell r="AI405">
            <v>6.9956015881045355</v>
          </cell>
          <cell r="AJ405">
            <v>-4.7123619007473243E-2</v>
          </cell>
        </row>
        <row r="406">
          <cell r="B406">
            <v>7</v>
          </cell>
          <cell r="I406">
            <v>-27</v>
          </cell>
          <cell r="AI406">
            <v>7.0208699406875557</v>
          </cell>
          <cell r="AJ406">
            <v>-26.958434611128357</v>
          </cell>
        </row>
        <row r="407">
          <cell r="B407">
            <v>7</v>
          </cell>
          <cell r="I407">
            <v>-13</v>
          </cell>
          <cell r="AI407">
            <v>7.0225249666820577</v>
          </cell>
          <cell r="AJ407">
            <v>-12.984285538769132</v>
          </cell>
        </row>
        <row r="408">
          <cell r="B408">
            <v>7</v>
          </cell>
          <cell r="I408">
            <v>-8</v>
          </cell>
          <cell r="AI408">
            <v>7.0265152084034925</v>
          </cell>
          <cell r="AJ408">
            <v>-7.9385816979896742</v>
          </cell>
        </row>
        <row r="409">
          <cell r="B409">
            <v>7</v>
          </cell>
          <cell r="I409">
            <v>11</v>
          </cell>
          <cell r="AI409">
            <v>6.9968661901120885</v>
          </cell>
          <cell r="AJ409">
            <v>11.061272579753277</v>
          </cell>
        </row>
        <row r="410">
          <cell r="B410">
            <v>1</v>
          </cell>
          <cell r="I410">
            <v>-11</v>
          </cell>
          <cell r="AI410">
            <v>0.90943424489521052</v>
          </cell>
          <cell r="AJ410">
            <v>-10.956122128256647</v>
          </cell>
        </row>
        <row r="411">
          <cell r="B411">
            <v>1</v>
          </cell>
          <cell r="I411">
            <v>14</v>
          </cell>
          <cell r="AI411">
            <v>0.92922175793916828</v>
          </cell>
          <cell r="AJ411">
            <v>14.078554032598404</v>
          </cell>
        </row>
        <row r="412">
          <cell r="B412">
            <v>1</v>
          </cell>
          <cell r="I412">
            <v>-5</v>
          </cell>
          <cell r="AI412">
            <v>0.91532271860468783</v>
          </cell>
          <cell r="AJ412">
            <v>-5.0426133974493323</v>
          </cell>
        </row>
        <row r="413">
          <cell r="B413">
            <v>7</v>
          </cell>
          <cell r="I413">
            <v>-14</v>
          </cell>
          <cell r="AI413">
            <v>7.0875384181421719</v>
          </cell>
          <cell r="AJ413">
            <v>-14.017015603884095</v>
          </cell>
        </row>
        <row r="414">
          <cell r="B414">
            <v>1</v>
          </cell>
          <cell r="I414">
            <v>3</v>
          </cell>
          <cell r="AI414">
            <v>1.0470165176298794</v>
          </cell>
          <cell r="AJ414">
            <v>3.0993520514696327</v>
          </cell>
        </row>
        <row r="415">
          <cell r="B415">
            <v>1</v>
          </cell>
          <cell r="I415">
            <v>-5</v>
          </cell>
          <cell r="AI415">
            <v>1.0977060205717808</v>
          </cell>
          <cell r="AJ415">
            <v>-5.0718612750971515</v>
          </cell>
        </row>
        <row r="416">
          <cell r="B416">
            <v>1</v>
          </cell>
          <cell r="I416">
            <v>-7</v>
          </cell>
          <cell r="AI416">
            <v>1.0813719251897493</v>
          </cell>
          <cell r="AJ416">
            <v>-7.0026932369207344</v>
          </cell>
        </row>
        <row r="417">
          <cell r="B417">
            <v>1</v>
          </cell>
          <cell r="I417">
            <v>3</v>
          </cell>
          <cell r="AI417">
            <v>1.0300668707182625</v>
          </cell>
          <cell r="AJ417">
            <v>2.901833443444946</v>
          </cell>
        </row>
        <row r="418">
          <cell r="B418">
            <v>5</v>
          </cell>
          <cell r="I418">
            <v>-24</v>
          </cell>
          <cell r="AI418">
            <v>4.9750735199544316</v>
          </cell>
          <cell r="AJ418">
            <v>-24.050033330477952</v>
          </cell>
        </row>
        <row r="419">
          <cell r="B419">
            <v>5</v>
          </cell>
          <cell r="I419">
            <v>-7</v>
          </cell>
          <cell r="AI419">
            <v>5.0632009992237581</v>
          </cell>
          <cell r="AJ419">
            <v>-7.0576132777010256</v>
          </cell>
        </row>
        <row r="420">
          <cell r="B420">
            <v>5</v>
          </cell>
          <cell r="I420">
            <v>23</v>
          </cell>
          <cell r="AI420">
            <v>4.9924436863923223</v>
          </cell>
          <cell r="AJ420">
            <v>22.913105978495814</v>
          </cell>
        </row>
        <row r="421">
          <cell r="B421">
            <v>6</v>
          </cell>
          <cell r="I421">
            <v>-22</v>
          </cell>
          <cell r="AI421">
            <v>6.0526291031029951</v>
          </cell>
          <cell r="AJ421">
            <v>-21.998813560849641</v>
          </cell>
        </row>
        <row r="422">
          <cell r="B422">
            <v>6</v>
          </cell>
          <cell r="I422">
            <v>-17</v>
          </cell>
          <cell r="AI422">
            <v>6.0887524570995888</v>
          </cell>
          <cell r="AJ422">
            <v>-16.961692185855224</v>
          </cell>
        </row>
        <row r="423">
          <cell r="B423">
            <v>6</v>
          </cell>
          <cell r="I423">
            <v>-15</v>
          </cell>
          <cell r="AI423">
            <v>5.9090164544280652</v>
          </cell>
          <cell r="AJ423">
            <v>-14.911518438922991</v>
          </cell>
        </row>
        <row r="424">
          <cell r="B424">
            <v>6</v>
          </cell>
          <cell r="I424">
            <v>5</v>
          </cell>
          <cell r="AI424">
            <v>5.9304973120538129</v>
          </cell>
          <cell r="AJ424">
            <v>5.0564362885945631</v>
          </cell>
        </row>
        <row r="425">
          <cell r="B425">
            <v>2</v>
          </cell>
          <cell r="I425">
            <v>-6</v>
          </cell>
          <cell r="AI425">
            <v>1.9587906129504571</v>
          </cell>
          <cell r="AJ425">
            <v>-6.0812152260106256</v>
          </cell>
        </row>
        <row r="426">
          <cell r="B426">
            <v>2</v>
          </cell>
          <cell r="I426">
            <v>-3</v>
          </cell>
          <cell r="AI426">
            <v>1.9230582614333018</v>
          </cell>
          <cell r="AJ426">
            <v>-3.0572772119147222</v>
          </cell>
        </row>
        <row r="427">
          <cell r="B427">
            <v>2</v>
          </cell>
          <cell r="I427">
            <v>-4</v>
          </cell>
          <cell r="AI427">
            <v>1.9658832871268115</v>
          </cell>
          <cell r="AJ427">
            <v>-4.0136138531723216</v>
          </cell>
        </row>
        <row r="428">
          <cell r="B428">
            <v>2</v>
          </cell>
          <cell r="I428">
            <v>-2</v>
          </cell>
          <cell r="AI428">
            <v>1.9497591239397138</v>
          </cell>
          <cell r="AJ428">
            <v>-2.0558857303158433</v>
          </cell>
        </row>
        <row r="429">
          <cell r="B429">
            <v>2</v>
          </cell>
          <cell r="I429">
            <v>-18</v>
          </cell>
          <cell r="AI429">
            <v>2.0069537397658879</v>
          </cell>
          <cell r="AJ429">
            <v>-17.976280524078259</v>
          </cell>
        </row>
        <row r="430">
          <cell r="B430">
            <v>3</v>
          </cell>
          <cell r="I430">
            <v>15</v>
          </cell>
          <cell r="AI430">
            <v>2.9064541522931626</v>
          </cell>
          <cell r="AJ430">
            <v>15.081141896221084</v>
          </cell>
        </row>
        <row r="431">
          <cell r="B431">
            <v>3</v>
          </cell>
          <cell r="I431">
            <v>-17</v>
          </cell>
          <cell r="AI431">
            <v>3.0822145244133643</v>
          </cell>
          <cell r="AJ431">
            <v>-16.927258557892841</v>
          </cell>
        </row>
        <row r="432">
          <cell r="B432">
            <v>3</v>
          </cell>
          <cell r="I432">
            <v>3</v>
          </cell>
          <cell r="AI432">
            <v>3.0365347456114491</v>
          </cell>
          <cell r="AJ432">
            <v>2.943539870103995</v>
          </cell>
        </row>
        <row r="433">
          <cell r="B433">
            <v>4</v>
          </cell>
          <cell r="I433">
            <v>-11</v>
          </cell>
          <cell r="AI433">
            <v>3.966594169184257</v>
          </cell>
          <cell r="AJ433">
            <v>-11.00518099098538</v>
          </cell>
        </row>
        <row r="434">
          <cell r="B434">
            <v>4</v>
          </cell>
          <cell r="I434">
            <v>7</v>
          </cell>
          <cell r="AI434">
            <v>4.0199017876034073</v>
          </cell>
          <cell r="AJ434">
            <v>7.0422824209495793</v>
          </cell>
        </row>
        <row r="435">
          <cell r="B435">
            <v>4</v>
          </cell>
          <cell r="I435">
            <v>-17</v>
          </cell>
          <cell r="AI435">
            <v>4.0270084510135709</v>
          </cell>
          <cell r="AJ435">
            <v>-16.950037096195818</v>
          </cell>
        </row>
        <row r="436">
          <cell r="B436">
            <v>4</v>
          </cell>
          <cell r="I436">
            <v>-9</v>
          </cell>
          <cell r="AI436">
            <v>4.0718673830531689</v>
          </cell>
          <cell r="AJ436">
            <v>-8.9427525002219745</v>
          </cell>
        </row>
        <row r="437">
          <cell r="B437">
            <v>3</v>
          </cell>
          <cell r="I437">
            <v>-3</v>
          </cell>
          <cell r="AI437">
            <v>2.9344100769618033</v>
          </cell>
          <cell r="AJ437">
            <v>-3.0615890571434794</v>
          </cell>
        </row>
        <row r="438">
          <cell r="B438">
            <v>3</v>
          </cell>
          <cell r="I438">
            <v>3</v>
          </cell>
          <cell r="AI438">
            <v>2.9688760927827964</v>
          </cell>
          <cell r="AJ438">
            <v>3.0963184750851469</v>
          </cell>
        </row>
        <row r="439">
          <cell r="B439">
            <v>2</v>
          </cell>
          <cell r="I439">
            <v>13</v>
          </cell>
          <cell r="AI439">
            <v>1.9748579220624571</v>
          </cell>
          <cell r="AJ439">
            <v>12.901415688909037</v>
          </cell>
        </row>
        <row r="440">
          <cell r="B440">
            <v>2</v>
          </cell>
          <cell r="I440">
            <v>0</v>
          </cell>
          <cell r="AI440">
            <v>1.9943755943882495</v>
          </cell>
          <cell r="AJ440">
            <v>9.2615063166575362E-2</v>
          </cell>
        </row>
        <row r="441">
          <cell r="B441">
            <v>4</v>
          </cell>
          <cell r="I441">
            <v>-9</v>
          </cell>
          <cell r="AI441">
            <v>4.086948560062309</v>
          </cell>
          <cell r="AJ441">
            <v>-9.0624798761839003</v>
          </cell>
        </row>
        <row r="442">
          <cell r="B442">
            <v>5</v>
          </cell>
          <cell r="I442">
            <v>-9</v>
          </cell>
          <cell r="AI442">
            <v>5.0324296923158398</v>
          </cell>
          <cell r="AJ442">
            <v>-8.9767897685795077</v>
          </cell>
        </row>
        <row r="443">
          <cell r="B443">
            <v>5</v>
          </cell>
          <cell r="I443">
            <v>-7</v>
          </cell>
          <cell r="AI443">
            <v>4.9901730562461788</v>
          </cell>
          <cell r="AJ443">
            <v>-6.9103317752655276</v>
          </cell>
        </row>
        <row r="444">
          <cell r="B444">
            <v>5</v>
          </cell>
          <cell r="I444">
            <v>-29</v>
          </cell>
          <cell r="AI444">
            <v>5.0137207655448153</v>
          </cell>
          <cell r="AJ444">
            <v>-28.909438451894125</v>
          </cell>
        </row>
        <row r="445">
          <cell r="B445">
            <v>5</v>
          </cell>
          <cell r="I445">
            <v>20</v>
          </cell>
          <cell r="AI445">
            <v>4.9834522537303227</v>
          </cell>
          <cell r="AJ445">
            <v>20.096456449794424</v>
          </cell>
        </row>
        <row r="446">
          <cell r="B446">
            <v>4</v>
          </cell>
          <cell r="I446">
            <v>-10</v>
          </cell>
          <cell r="AI446">
            <v>3.9348573187288678</v>
          </cell>
          <cell r="AJ446">
            <v>-9.9294779777822395</v>
          </cell>
        </row>
        <row r="447">
          <cell r="B447">
            <v>5</v>
          </cell>
          <cell r="I447">
            <v>-10</v>
          </cell>
          <cell r="AI447">
            <v>5.0700107406400088</v>
          </cell>
          <cell r="AJ447">
            <v>-10.099857463978651</v>
          </cell>
        </row>
        <row r="448">
          <cell r="B448">
            <v>6</v>
          </cell>
          <cell r="I448">
            <v>-9</v>
          </cell>
          <cell r="AI448">
            <v>6.078539745206653</v>
          </cell>
          <cell r="AJ448">
            <v>-9.0565880874766993</v>
          </cell>
        </row>
        <row r="449">
          <cell r="B449">
            <v>6</v>
          </cell>
          <cell r="I449">
            <v>-16</v>
          </cell>
          <cell r="AI449">
            <v>6.0924950353313472</v>
          </cell>
          <cell r="AJ449">
            <v>-16.051444369126781</v>
          </cell>
        </row>
        <row r="450">
          <cell r="B450">
            <v>7</v>
          </cell>
          <cell r="I450">
            <v>-5</v>
          </cell>
          <cell r="AI450">
            <v>6.9157806696432012</v>
          </cell>
          <cell r="AJ450">
            <v>-5.0083614259617057</v>
          </cell>
        </row>
        <row r="451">
          <cell r="B451">
            <v>7</v>
          </cell>
          <cell r="I451">
            <v>-26</v>
          </cell>
          <cell r="AI451">
            <v>6.9383152116433955</v>
          </cell>
          <cell r="AJ451">
            <v>-26.061645223670133</v>
          </cell>
        </row>
        <row r="452">
          <cell r="B452">
            <v>7</v>
          </cell>
          <cell r="I452">
            <v>-1</v>
          </cell>
          <cell r="AI452">
            <v>6.9353596959033759</v>
          </cell>
          <cell r="AJ452">
            <v>-0.95826202922917081</v>
          </cell>
        </row>
        <row r="453">
          <cell r="B453">
            <v>7</v>
          </cell>
          <cell r="I453">
            <v>14</v>
          </cell>
          <cell r="AI453">
            <v>7.020262783471285</v>
          </cell>
          <cell r="AJ453">
            <v>14.039359871208482</v>
          </cell>
        </row>
        <row r="454">
          <cell r="B454">
            <v>5</v>
          </cell>
          <cell r="I454">
            <v>14</v>
          </cell>
          <cell r="AI454">
            <v>5.0553158376406948</v>
          </cell>
          <cell r="AJ454">
            <v>13.919224728263799</v>
          </cell>
        </row>
        <row r="455">
          <cell r="B455">
            <v>6</v>
          </cell>
          <cell r="I455">
            <v>-5</v>
          </cell>
          <cell r="AI455">
            <v>5.9930511624250355</v>
          </cell>
          <cell r="AJ455">
            <v>-5.0405926629725872</v>
          </cell>
        </row>
        <row r="456">
          <cell r="B456">
            <v>1</v>
          </cell>
          <cell r="I456">
            <v>11</v>
          </cell>
          <cell r="AI456">
            <v>1.0560085969372528</v>
          </cell>
          <cell r="AJ456">
            <v>10.984366165318539</v>
          </cell>
        </row>
        <row r="457">
          <cell r="B457">
            <v>7</v>
          </cell>
          <cell r="I457">
            <v>16</v>
          </cell>
          <cell r="AI457">
            <v>6.9162157159120987</v>
          </cell>
          <cell r="AJ457">
            <v>15.985021338072182</v>
          </cell>
        </row>
        <row r="458">
          <cell r="B458">
            <v>7</v>
          </cell>
          <cell r="I458">
            <v>-8</v>
          </cell>
          <cell r="AI458">
            <v>7.031478580705393</v>
          </cell>
          <cell r="AJ458">
            <v>-7.9013002040623608</v>
          </cell>
        </row>
        <row r="459">
          <cell r="B459">
            <v>7</v>
          </cell>
          <cell r="I459">
            <v>-13</v>
          </cell>
          <cell r="AI459">
            <v>7.0630681622980074</v>
          </cell>
          <cell r="AJ459">
            <v>-12.963666081660335</v>
          </cell>
        </row>
        <row r="460">
          <cell r="B460">
            <v>4</v>
          </cell>
          <cell r="I460">
            <v>-7</v>
          </cell>
          <cell r="AI460">
            <v>4.0652213646941187</v>
          </cell>
          <cell r="AJ460">
            <v>-6.944998446467916</v>
          </cell>
        </row>
        <row r="461">
          <cell r="B461">
            <v>4</v>
          </cell>
          <cell r="I461">
            <v>-20</v>
          </cell>
          <cell r="AI461">
            <v>3.9578489206078813</v>
          </cell>
          <cell r="AJ461">
            <v>-20.000530604486311</v>
          </cell>
        </row>
        <row r="462">
          <cell r="B462">
            <v>4</v>
          </cell>
          <cell r="I462">
            <v>-13</v>
          </cell>
          <cell r="AI462">
            <v>4.0303238961507279</v>
          </cell>
          <cell r="AJ462">
            <v>-13.076207553314406</v>
          </cell>
        </row>
        <row r="463">
          <cell r="B463">
            <v>3</v>
          </cell>
          <cell r="I463">
            <v>20</v>
          </cell>
          <cell r="AI463">
            <v>2.987655099105631</v>
          </cell>
          <cell r="AJ463">
            <v>19.920251640720963</v>
          </cell>
        </row>
        <row r="464">
          <cell r="B464">
            <v>3</v>
          </cell>
          <cell r="I464">
            <v>24</v>
          </cell>
          <cell r="AI464">
            <v>2.9582998533612268</v>
          </cell>
          <cell r="AJ464">
            <v>24.075544546007368</v>
          </cell>
        </row>
        <row r="465">
          <cell r="B465">
            <v>3</v>
          </cell>
          <cell r="I465">
            <v>24</v>
          </cell>
          <cell r="AI465">
            <v>2.9606572070227259</v>
          </cell>
          <cell r="AJ465">
            <v>24.087146152915718</v>
          </cell>
        </row>
        <row r="466">
          <cell r="B466">
            <v>2</v>
          </cell>
          <cell r="I466">
            <v>-24</v>
          </cell>
          <cell r="AI466">
            <v>1.9106337288875617</v>
          </cell>
          <cell r="AJ466">
            <v>-23.951844110852328</v>
          </cell>
        </row>
        <row r="467">
          <cell r="B467">
            <v>2</v>
          </cell>
          <cell r="I467">
            <v>-12</v>
          </cell>
          <cell r="AI467">
            <v>1.9675309941220958</v>
          </cell>
          <cell r="AJ467">
            <v>-12.09934876198812</v>
          </cell>
        </row>
        <row r="468">
          <cell r="B468">
            <v>4</v>
          </cell>
          <cell r="I468">
            <v>11</v>
          </cell>
          <cell r="AI468">
            <v>4.0766090747907935</v>
          </cell>
          <cell r="AJ468">
            <v>11.097229692150853</v>
          </cell>
        </row>
        <row r="469">
          <cell r="B469">
            <v>3</v>
          </cell>
          <cell r="I469">
            <v>-10</v>
          </cell>
          <cell r="AI469">
            <v>3.047743766200055</v>
          </cell>
          <cell r="AJ469">
            <v>-10.07729783057264</v>
          </cell>
        </row>
        <row r="470">
          <cell r="B470">
            <v>5</v>
          </cell>
          <cell r="I470">
            <v>-22</v>
          </cell>
          <cell r="AI470">
            <v>4.9430344480593513</v>
          </cell>
          <cell r="AJ470">
            <v>-21.983137961565316</v>
          </cell>
        </row>
        <row r="471">
          <cell r="B471">
            <v>5</v>
          </cell>
          <cell r="I471">
            <v>-15</v>
          </cell>
          <cell r="AI471">
            <v>5.0638237817446914</v>
          </cell>
          <cell r="AJ471">
            <v>-14.923812924322483</v>
          </cell>
        </row>
        <row r="472">
          <cell r="B472">
            <v>3</v>
          </cell>
          <cell r="I472">
            <v>-20</v>
          </cell>
          <cell r="AI472">
            <v>3.0125505766851646</v>
          </cell>
          <cell r="AJ472">
            <v>-19.963367910853329</v>
          </cell>
        </row>
        <row r="473">
          <cell r="B473">
            <v>3</v>
          </cell>
          <cell r="I473">
            <v>9</v>
          </cell>
          <cell r="AI473">
            <v>2.9529930646154083</v>
          </cell>
          <cell r="AJ473">
            <v>9.0618673530898644</v>
          </cell>
        </row>
        <row r="474">
          <cell r="B474">
            <v>3</v>
          </cell>
          <cell r="I474">
            <v>-13</v>
          </cell>
          <cell r="AI474">
            <v>3.0635854231747275</v>
          </cell>
          <cell r="AJ474">
            <v>-12.977064247231048</v>
          </cell>
        </row>
        <row r="475">
          <cell r="B475">
            <v>5</v>
          </cell>
          <cell r="I475">
            <v>-11</v>
          </cell>
          <cell r="AI475">
            <v>5.0978451744863653</v>
          </cell>
          <cell r="AJ475">
            <v>-11.019357813815875</v>
          </cell>
        </row>
        <row r="476">
          <cell r="B476">
            <v>5</v>
          </cell>
          <cell r="I476">
            <v>30</v>
          </cell>
          <cell r="AI476">
            <v>4.9046632450937064</v>
          </cell>
          <cell r="AJ476">
            <v>30.040612901731812</v>
          </cell>
        </row>
        <row r="477">
          <cell r="B477">
            <v>7</v>
          </cell>
          <cell r="I477">
            <v>-7</v>
          </cell>
          <cell r="AI477">
            <v>6.9058284171447202</v>
          </cell>
          <cell r="AJ477">
            <v>-7.0790408237219902</v>
          </cell>
        </row>
        <row r="478">
          <cell r="B478">
            <v>6</v>
          </cell>
          <cell r="I478">
            <v>-29</v>
          </cell>
          <cell r="AI478">
            <v>5.9424175238784152</v>
          </cell>
          <cell r="AJ478">
            <v>-29.064173020866122</v>
          </cell>
        </row>
        <row r="479">
          <cell r="B479">
            <v>6</v>
          </cell>
          <cell r="I479">
            <v>-16</v>
          </cell>
          <cell r="AI479">
            <v>5.9155668938400883</v>
          </cell>
          <cell r="AJ479">
            <v>-15.900046969925661</v>
          </cell>
        </row>
        <row r="480">
          <cell r="B480">
            <v>6</v>
          </cell>
          <cell r="I480">
            <v>-1</v>
          </cell>
          <cell r="AI480">
            <v>5.9266465586284856</v>
          </cell>
          <cell r="AJ480">
            <v>-1.0221818484945315</v>
          </cell>
        </row>
        <row r="481">
          <cell r="B481">
            <v>6</v>
          </cell>
          <cell r="I481">
            <v>-3</v>
          </cell>
          <cell r="AI481">
            <v>5.9188367795081334</v>
          </cell>
          <cell r="AJ481">
            <v>-2.909155212696295</v>
          </cell>
        </row>
        <row r="482">
          <cell r="B482">
            <v>6</v>
          </cell>
          <cell r="I482">
            <v>-19</v>
          </cell>
          <cell r="AI482">
            <v>6.0440262629560761</v>
          </cell>
          <cell r="AJ482">
            <v>-18.945591234212902</v>
          </cell>
        </row>
        <row r="483">
          <cell r="B483">
            <v>7</v>
          </cell>
          <cell r="I483">
            <v>-8</v>
          </cell>
          <cell r="AI483">
            <v>7.0175394012207617</v>
          </cell>
          <cell r="AJ483">
            <v>-8.0755231924780535</v>
          </cell>
        </row>
        <row r="484">
          <cell r="B484">
            <v>5</v>
          </cell>
          <cell r="I484">
            <v>-13</v>
          </cell>
          <cell r="AI484">
            <v>5.0822342211673055</v>
          </cell>
          <cell r="AJ484">
            <v>-12.983944302351306</v>
          </cell>
        </row>
        <row r="485">
          <cell r="B485">
            <v>6</v>
          </cell>
          <cell r="I485">
            <v>17</v>
          </cell>
          <cell r="AI485">
            <v>5.9927794569158843</v>
          </cell>
          <cell r="AJ485">
            <v>17.015139261366055</v>
          </cell>
        </row>
        <row r="486">
          <cell r="B486">
            <v>7</v>
          </cell>
          <cell r="I486">
            <v>-6</v>
          </cell>
          <cell r="AI486">
            <v>6.9373621503053791</v>
          </cell>
          <cell r="AJ486">
            <v>-5.9013882727741649</v>
          </cell>
        </row>
        <row r="487">
          <cell r="B487">
            <v>7</v>
          </cell>
          <cell r="I487">
            <v>-11</v>
          </cell>
          <cell r="AI487">
            <v>7.0185237814916217</v>
          </cell>
          <cell r="AJ487">
            <v>-11.001296990475417</v>
          </cell>
        </row>
        <row r="488">
          <cell r="B488">
            <v>7</v>
          </cell>
          <cell r="I488">
            <v>-7</v>
          </cell>
          <cell r="AI488">
            <v>6.9924598592086999</v>
          </cell>
          <cell r="AJ488">
            <v>-6.9387069227350491</v>
          </cell>
        </row>
        <row r="489">
          <cell r="B489">
            <v>7</v>
          </cell>
          <cell r="I489">
            <v>16</v>
          </cell>
          <cell r="AI489">
            <v>6.9136983721987413</v>
          </cell>
          <cell r="AJ489">
            <v>16.018879362586834</v>
          </cell>
        </row>
        <row r="490">
          <cell r="B490">
            <v>7</v>
          </cell>
          <cell r="I490">
            <v>-4</v>
          </cell>
          <cell r="AI490">
            <v>7.0216560319608732</v>
          </cell>
          <cell r="AJ490">
            <v>-4.0341772242980731</v>
          </cell>
        </row>
        <row r="491">
          <cell r="B491">
            <v>1</v>
          </cell>
          <cell r="I491">
            <v>-20</v>
          </cell>
          <cell r="AI491">
            <v>1.0112291973444743</v>
          </cell>
          <cell r="AJ491">
            <v>-20.090748369618264</v>
          </cell>
        </row>
        <row r="492">
          <cell r="B492">
            <v>7</v>
          </cell>
          <cell r="I492">
            <v>23</v>
          </cell>
          <cell r="AI492">
            <v>7.0332644482408346</v>
          </cell>
          <cell r="AJ492">
            <v>22.940829056506086</v>
          </cell>
        </row>
        <row r="493">
          <cell r="B493">
            <v>7</v>
          </cell>
          <cell r="I493">
            <v>9</v>
          </cell>
          <cell r="AI493">
            <v>7.0963919119652932</v>
          </cell>
          <cell r="AJ493">
            <v>9.0048164136267435</v>
          </cell>
        </row>
        <row r="494">
          <cell r="B494">
            <v>1</v>
          </cell>
          <cell r="I494">
            <v>-26</v>
          </cell>
          <cell r="AI494">
            <v>1.0944030270671803</v>
          </cell>
          <cell r="AJ494">
            <v>-25.944309141065069</v>
          </cell>
        </row>
        <row r="495">
          <cell r="B495">
            <v>1</v>
          </cell>
          <cell r="I495">
            <v>-20</v>
          </cell>
          <cell r="AI495">
            <v>1.0568097826943221</v>
          </cell>
          <cell r="AJ495">
            <v>-19.907985330149458</v>
          </cell>
        </row>
        <row r="496">
          <cell r="B496">
            <v>1</v>
          </cell>
          <cell r="I496">
            <v>-16</v>
          </cell>
          <cell r="AI496">
            <v>0.91178837953508862</v>
          </cell>
          <cell r="AJ496">
            <v>-15.902796688684798</v>
          </cell>
        </row>
        <row r="497">
          <cell r="B497">
            <v>1</v>
          </cell>
          <cell r="I497">
            <v>-6</v>
          </cell>
          <cell r="AI497">
            <v>0.93255394555371696</v>
          </cell>
          <cell r="AJ497">
            <v>-5.9486197335823485</v>
          </cell>
        </row>
        <row r="498">
          <cell r="B498">
            <v>1</v>
          </cell>
          <cell r="I498">
            <v>-8</v>
          </cell>
          <cell r="AI498">
            <v>0.92401517105877196</v>
          </cell>
          <cell r="AJ498">
            <v>-7.9246405028364535</v>
          </cell>
        </row>
        <row r="499">
          <cell r="B499">
            <v>2</v>
          </cell>
          <cell r="I499">
            <v>0</v>
          </cell>
          <cell r="AI499">
            <v>2.0968375633295144</v>
          </cell>
          <cell r="AJ499">
            <v>4.190368430817179E-2</v>
          </cell>
        </row>
        <row r="500">
          <cell r="B500">
            <v>1</v>
          </cell>
          <cell r="I500">
            <v>-9</v>
          </cell>
          <cell r="AI500">
            <v>1.0169277894671824</v>
          </cell>
          <cell r="AJ500">
            <v>-9.0042379321505202</v>
          </cell>
        </row>
        <row r="501">
          <cell r="B501">
            <v>2</v>
          </cell>
          <cell r="I501">
            <v>18</v>
          </cell>
          <cell r="AI501">
            <v>1.9371009125569834</v>
          </cell>
          <cell r="AJ501">
            <v>18.09716344831725</v>
          </cell>
        </row>
        <row r="502">
          <cell r="B502">
            <v>2</v>
          </cell>
          <cell r="I502">
            <v>-5</v>
          </cell>
          <cell r="AI502">
            <v>1.9421520722260586</v>
          </cell>
          <cell r="AJ502">
            <v>-5.0933006391038642</v>
          </cell>
        </row>
        <row r="503">
          <cell r="B503">
            <v>2</v>
          </cell>
          <cell r="I503">
            <v>-13</v>
          </cell>
          <cell r="AI503">
            <v>1.973190977146388</v>
          </cell>
          <cell r="AJ503">
            <v>-13.091091936655129</v>
          </cell>
        </row>
        <row r="504">
          <cell r="B504">
            <v>3</v>
          </cell>
          <cell r="I504">
            <v>-9</v>
          </cell>
          <cell r="AI504">
            <v>3.0482722563881999</v>
          </cell>
          <cell r="AJ504">
            <v>-8.9737188428629349</v>
          </cell>
        </row>
        <row r="505">
          <cell r="B505">
            <v>3</v>
          </cell>
          <cell r="I505">
            <v>-1</v>
          </cell>
          <cell r="AI505">
            <v>2.9878608098415786</v>
          </cell>
          <cell r="AJ505">
            <v>-0.9775431378252678</v>
          </cell>
        </row>
        <row r="506">
          <cell r="B506">
            <v>3</v>
          </cell>
          <cell r="I506">
            <v>-1</v>
          </cell>
          <cell r="AI506">
            <v>3.0296356305124283</v>
          </cell>
          <cell r="AJ506">
            <v>-0.98366122690157698</v>
          </cell>
        </row>
        <row r="507">
          <cell r="B507">
            <v>3</v>
          </cell>
          <cell r="I507">
            <v>-14</v>
          </cell>
          <cell r="AI507">
            <v>3.0262933898842284</v>
          </cell>
          <cell r="AJ507">
            <v>-13.906055627999622</v>
          </cell>
        </row>
        <row r="508">
          <cell r="B508">
            <v>3</v>
          </cell>
          <cell r="I508">
            <v>-18</v>
          </cell>
          <cell r="AI508">
            <v>3.0160593387251025</v>
          </cell>
          <cell r="AJ508">
            <v>-18.09218786942175</v>
          </cell>
        </row>
        <row r="509">
          <cell r="B509">
            <v>3</v>
          </cell>
          <cell r="I509">
            <v>-6</v>
          </cell>
          <cell r="AI509">
            <v>2.9679730180272621</v>
          </cell>
          <cell r="AJ509">
            <v>-5.9155704893705279</v>
          </cell>
        </row>
        <row r="510">
          <cell r="B510">
            <v>6</v>
          </cell>
          <cell r="I510">
            <v>-16</v>
          </cell>
          <cell r="AI510">
            <v>5.9897473098242484</v>
          </cell>
          <cell r="AJ510">
            <v>-15.931561799294117</v>
          </cell>
        </row>
        <row r="511">
          <cell r="B511">
            <v>3</v>
          </cell>
          <cell r="I511">
            <v>-11</v>
          </cell>
          <cell r="AI511">
            <v>3.0521443099669243</v>
          </cell>
          <cell r="AJ511">
            <v>-10.908265414473904</v>
          </cell>
        </row>
        <row r="512">
          <cell r="B512">
            <v>5</v>
          </cell>
          <cell r="I512">
            <v>-5</v>
          </cell>
          <cell r="AI512">
            <v>4.9272843982085677</v>
          </cell>
          <cell r="AJ512">
            <v>-4.9729672308462032</v>
          </cell>
        </row>
        <row r="513">
          <cell r="B513">
            <v>4</v>
          </cell>
          <cell r="I513">
            <v>8</v>
          </cell>
          <cell r="AI513">
            <v>3.9822876626905725</v>
          </cell>
          <cell r="AJ513">
            <v>7.9526091821118516</v>
          </cell>
        </row>
        <row r="514">
          <cell r="B514">
            <v>3</v>
          </cell>
          <cell r="I514">
            <v>-20</v>
          </cell>
          <cell r="AI514">
            <v>2.9553114886065743</v>
          </cell>
          <cell r="AJ514">
            <v>-20.01700704436395</v>
          </cell>
        </row>
        <row r="515">
          <cell r="B515">
            <v>4</v>
          </cell>
          <cell r="I515">
            <v>-21</v>
          </cell>
          <cell r="AI515">
            <v>4.0148881706410435</v>
          </cell>
          <cell r="AJ515">
            <v>-21.047303501018387</v>
          </cell>
        </row>
        <row r="516">
          <cell r="B516">
            <v>3</v>
          </cell>
          <cell r="I516">
            <v>-5</v>
          </cell>
          <cell r="AI516">
            <v>2.9148557657270788</v>
          </cell>
          <cell r="AJ516">
            <v>-5.0207090439206352</v>
          </cell>
        </row>
        <row r="517">
          <cell r="B517">
            <v>5</v>
          </cell>
          <cell r="I517">
            <v>2</v>
          </cell>
          <cell r="AI517">
            <v>4.9305332018378651</v>
          </cell>
          <cell r="AJ517">
            <v>2.0645234739478786</v>
          </cell>
        </row>
        <row r="518">
          <cell r="B518">
            <v>5</v>
          </cell>
          <cell r="I518">
            <v>-13</v>
          </cell>
          <cell r="AI518">
            <v>4.9586545275462175</v>
          </cell>
          <cell r="AJ518">
            <v>-12.930373154440385</v>
          </cell>
        </row>
        <row r="519">
          <cell r="B519">
            <v>6</v>
          </cell>
          <cell r="I519">
            <v>-9</v>
          </cell>
          <cell r="AI519">
            <v>6.0461328606440334</v>
          </cell>
          <cell r="AJ519">
            <v>-8.901308915752562</v>
          </cell>
        </row>
        <row r="520">
          <cell r="B520">
            <v>4</v>
          </cell>
          <cell r="I520">
            <v>-13</v>
          </cell>
          <cell r="AI520">
            <v>4.0459235343830766</v>
          </cell>
          <cell r="AJ520">
            <v>-12.918901343209093</v>
          </cell>
        </row>
        <row r="521">
          <cell r="B521">
            <v>5</v>
          </cell>
          <cell r="I521">
            <v>-25</v>
          </cell>
          <cell r="AI521">
            <v>5.0751587847011397</v>
          </cell>
          <cell r="AJ521">
            <v>-25.091863985124608</v>
          </cell>
        </row>
        <row r="522">
          <cell r="B522">
            <v>5</v>
          </cell>
          <cell r="I522">
            <v>-17</v>
          </cell>
          <cell r="AI522">
            <v>5.0170207983207558</v>
          </cell>
          <cell r="AJ522">
            <v>-16.93859034945579</v>
          </cell>
        </row>
        <row r="523">
          <cell r="B523">
            <v>6</v>
          </cell>
          <cell r="I523">
            <v>21</v>
          </cell>
          <cell r="AI523">
            <v>6.0983766568584787</v>
          </cell>
          <cell r="AJ523">
            <v>20.924960540114007</v>
          </cell>
        </row>
        <row r="524">
          <cell r="B524">
            <v>7</v>
          </cell>
          <cell r="I524">
            <v>-4</v>
          </cell>
          <cell r="AI524">
            <v>7.0763788550755047</v>
          </cell>
          <cell r="AJ524">
            <v>-3.9534170143099514</v>
          </cell>
        </row>
        <row r="525">
          <cell r="B525">
            <v>7</v>
          </cell>
          <cell r="I525">
            <v>8</v>
          </cell>
          <cell r="AI525">
            <v>6.9645473770318906</v>
          </cell>
          <cell r="AJ525">
            <v>7.9409354605040079</v>
          </cell>
        </row>
        <row r="526">
          <cell r="B526">
            <v>7</v>
          </cell>
          <cell r="I526">
            <v>-5</v>
          </cell>
          <cell r="AI526">
            <v>7.0729588510265877</v>
          </cell>
          <cell r="AJ526">
            <v>-5.0110108856539011</v>
          </cell>
        </row>
        <row r="527">
          <cell r="B527">
            <v>7</v>
          </cell>
          <cell r="I527">
            <v>-3</v>
          </cell>
          <cell r="AI527">
            <v>7.0829070869201756</v>
          </cell>
          <cell r="AJ527">
            <v>-2.937678955037021</v>
          </cell>
        </row>
        <row r="528">
          <cell r="B528">
            <v>7</v>
          </cell>
          <cell r="I528">
            <v>-16</v>
          </cell>
          <cell r="AI528">
            <v>7.0749526035518908</v>
          </cell>
          <cell r="AJ528">
            <v>-15.928384490611752</v>
          </cell>
        </row>
        <row r="529">
          <cell r="B529">
            <v>7</v>
          </cell>
          <cell r="I529">
            <v>-25</v>
          </cell>
          <cell r="AI529">
            <v>7.0518600123939965</v>
          </cell>
          <cell r="AJ529">
            <v>-25.08887274941381</v>
          </cell>
        </row>
        <row r="530">
          <cell r="B530">
            <v>4</v>
          </cell>
          <cell r="I530">
            <v>12</v>
          </cell>
          <cell r="AI530">
            <v>3.9805018437572808</v>
          </cell>
          <cell r="AJ530">
            <v>11.905784212291518</v>
          </cell>
        </row>
        <row r="531">
          <cell r="B531">
            <v>7</v>
          </cell>
          <cell r="I531">
            <v>-20</v>
          </cell>
          <cell r="AI531">
            <v>6.9912577028206231</v>
          </cell>
          <cell r="AJ531">
            <v>-19.92207386629827</v>
          </cell>
        </row>
        <row r="532">
          <cell r="B532">
            <v>7</v>
          </cell>
          <cell r="I532">
            <v>-1</v>
          </cell>
          <cell r="AI532">
            <v>7.0810196064311111</v>
          </cell>
          <cell r="AJ532">
            <v>-0.97914193608022648</v>
          </cell>
        </row>
        <row r="533">
          <cell r="B533">
            <v>1</v>
          </cell>
          <cell r="I533">
            <v>2</v>
          </cell>
          <cell r="AI533">
            <v>0.91243873227251038</v>
          </cell>
          <cell r="AJ533">
            <v>2.0196092013143994</v>
          </cell>
        </row>
        <row r="534">
          <cell r="B534">
            <v>2</v>
          </cell>
          <cell r="I534">
            <v>0</v>
          </cell>
          <cell r="AI534">
            <v>1.9606957750247327</v>
          </cell>
          <cell r="AJ534">
            <v>-9.9049439302257181E-2</v>
          </cell>
        </row>
        <row r="535">
          <cell r="B535">
            <v>2</v>
          </cell>
          <cell r="I535">
            <v>0</v>
          </cell>
          <cell r="AI535">
            <v>2.0081076065226928</v>
          </cell>
          <cell r="AJ535">
            <v>-2.4600713444624847E-2</v>
          </cell>
        </row>
        <row r="536">
          <cell r="B536">
            <v>2</v>
          </cell>
          <cell r="I536">
            <v>0</v>
          </cell>
          <cell r="AI536">
            <v>1.9589600815320072</v>
          </cell>
          <cell r="AJ536">
            <v>3.5792141755432216E-2</v>
          </cell>
        </row>
        <row r="537">
          <cell r="B537">
            <v>2</v>
          </cell>
          <cell r="I537">
            <v>1</v>
          </cell>
          <cell r="AI537">
            <v>1.9462396385647365</v>
          </cell>
          <cell r="AJ537">
            <v>1.0027376813892033</v>
          </cell>
        </row>
        <row r="538">
          <cell r="B538">
            <v>1</v>
          </cell>
          <cell r="I538">
            <v>-7</v>
          </cell>
          <cell r="AI538">
            <v>0.94241138374811595</v>
          </cell>
          <cell r="AJ538">
            <v>-7.0907001948640698</v>
          </cell>
        </row>
        <row r="539">
          <cell r="B539">
            <v>1</v>
          </cell>
          <cell r="I539">
            <v>3</v>
          </cell>
          <cell r="AI539">
            <v>1.0006933162775138</v>
          </cell>
          <cell r="AJ539">
            <v>2.9716811177783038</v>
          </cell>
        </row>
        <row r="540">
          <cell r="B540">
            <v>1</v>
          </cell>
          <cell r="I540">
            <v>-6</v>
          </cell>
          <cell r="AI540">
            <v>0.993367779567499</v>
          </cell>
          <cell r="AJ540">
            <v>-6.0325087588331314</v>
          </cell>
        </row>
        <row r="541">
          <cell r="B541">
            <v>2</v>
          </cell>
          <cell r="I541">
            <v>-6</v>
          </cell>
          <cell r="AI541">
            <v>2.0903759505399742</v>
          </cell>
          <cell r="AJ541">
            <v>-5.9611539721672724</v>
          </cell>
        </row>
        <row r="542">
          <cell r="B542">
            <v>6</v>
          </cell>
          <cell r="I542">
            <v>-16</v>
          </cell>
          <cell r="AI542">
            <v>5.9071056480957127</v>
          </cell>
          <cell r="AJ542">
            <v>-15.954063623776939</v>
          </cell>
        </row>
        <row r="543">
          <cell r="B543">
            <v>1</v>
          </cell>
          <cell r="I543">
            <v>-8</v>
          </cell>
          <cell r="AI543">
            <v>0.94108658121696831</v>
          </cell>
          <cell r="AJ543">
            <v>-8.0016863564023311</v>
          </cell>
        </row>
        <row r="544">
          <cell r="B544">
            <v>1</v>
          </cell>
          <cell r="I544">
            <v>-33</v>
          </cell>
          <cell r="AI544">
            <v>1.0208986658013899</v>
          </cell>
          <cell r="AJ544">
            <v>-33.098970267671433</v>
          </cell>
        </row>
        <row r="545">
          <cell r="B545">
            <v>1</v>
          </cell>
          <cell r="I545">
            <v>-19</v>
          </cell>
          <cell r="AI545">
            <v>0.98421161120188894</v>
          </cell>
          <cell r="AJ545">
            <v>-18.968004835240635</v>
          </cell>
        </row>
        <row r="546">
          <cell r="B546">
            <v>1</v>
          </cell>
          <cell r="I546">
            <v>-4</v>
          </cell>
          <cell r="AI546">
            <v>1.0719061937268652</v>
          </cell>
          <cell r="AJ546">
            <v>-4.0899400287051986</v>
          </cell>
        </row>
        <row r="547">
          <cell r="B547">
            <v>1</v>
          </cell>
          <cell r="I547">
            <v>-8</v>
          </cell>
          <cell r="AI547">
            <v>1.0085171984299144</v>
          </cell>
          <cell r="AJ547">
            <v>-7.9169815573453661</v>
          </cell>
        </row>
        <row r="548">
          <cell r="B548">
            <v>1</v>
          </cell>
          <cell r="I548">
            <v>-4</v>
          </cell>
          <cell r="AI548">
            <v>0.99310569032039642</v>
          </cell>
          <cell r="AJ548">
            <v>-4.0509743408816616</v>
          </cell>
        </row>
        <row r="549">
          <cell r="B549">
            <v>6</v>
          </cell>
          <cell r="I549">
            <v>-12</v>
          </cell>
          <cell r="AI549">
            <v>6.0417986932237957</v>
          </cell>
          <cell r="AJ549">
            <v>-11.915223092527238</v>
          </cell>
        </row>
        <row r="550">
          <cell r="B550">
            <v>6</v>
          </cell>
          <cell r="I550">
            <v>-11</v>
          </cell>
          <cell r="AI550">
            <v>5.9576264839878039</v>
          </cell>
          <cell r="AJ550">
            <v>-11.049454186318561</v>
          </cell>
        </row>
        <row r="551">
          <cell r="B551">
            <v>6</v>
          </cell>
          <cell r="I551">
            <v>-2</v>
          </cell>
          <cell r="AI551">
            <v>6.0785851631038801</v>
          </cell>
          <cell r="AJ551">
            <v>-2.0863822309406874</v>
          </cell>
        </row>
        <row r="552">
          <cell r="B552">
            <v>3</v>
          </cell>
          <cell r="I552">
            <v>-14</v>
          </cell>
          <cell r="AI552">
            <v>2.9486016913098592</v>
          </cell>
          <cell r="AJ552">
            <v>-14.069659449855445</v>
          </cell>
        </row>
        <row r="553">
          <cell r="B553">
            <v>3</v>
          </cell>
          <cell r="I553">
            <v>-7</v>
          </cell>
          <cell r="AI553">
            <v>2.9167962316716869</v>
          </cell>
          <cell r="AJ553">
            <v>-6.9706768913872947</v>
          </cell>
        </row>
        <row r="554">
          <cell r="B554">
            <v>1</v>
          </cell>
          <cell r="I554">
            <v>-16</v>
          </cell>
          <cell r="AI554">
            <v>0.99005280281767372</v>
          </cell>
          <cell r="AJ554">
            <v>-15.925500229102449</v>
          </cell>
        </row>
        <row r="555">
          <cell r="B555">
            <v>1</v>
          </cell>
          <cell r="I555">
            <v>-8</v>
          </cell>
          <cell r="AI555">
            <v>0.95564507246021557</v>
          </cell>
          <cell r="AJ555">
            <v>-8.0254148371735621</v>
          </cell>
        </row>
        <row r="556">
          <cell r="B556">
            <v>6</v>
          </cell>
          <cell r="I556">
            <v>-16</v>
          </cell>
          <cell r="AI556">
            <v>5.9066112094758418</v>
          </cell>
          <cell r="AJ556">
            <v>-16.062379607924552</v>
          </cell>
        </row>
        <row r="557">
          <cell r="B557">
            <v>2</v>
          </cell>
          <cell r="I557">
            <v>-1</v>
          </cell>
          <cell r="AI557">
            <v>2.0170248114494718</v>
          </cell>
          <cell r="AJ557">
            <v>-1.05902743167736</v>
          </cell>
        </row>
        <row r="558">
          <cell r="B558">
            <v>6</v>
          </cell>
          <cell r="I558">
            <v>-4</v>
          </cell>
          <cell r="AI558">
            <v>6.0047235816942317</v>
          </cell>
          <cell r="AJ558">
            <v>-3.9065330034719152</v>
          </cell>
        </row>
        <row r="559">
          <cell r="B559">
            <v>2</v>
          </cell>
          <cell r="I559">
            <v>-2</v>
          </cell>
          <cell r="AI559">
            <v>1.9842605266509508</v>
          </cell>
          <cell r="AJ559">
            <v>-2.0240960893833533</v>
          </cell>
        </row>
        <row r="560">
          <cell r="B560">
            <v>7</v>
          </cell>
          <cell r="I560">
            <v>-12</v>
          </cell>
          <cell r="AI560">
            <v>6.9829807577044782</v>
          </cell>
          <cell r="AJ560">
            <v>-11.917081542713261</v>
          </cell>
        </row>
        <row r="561">
          <cell r="B561">
            <v>7</v>
          </cell>
          <cell r="I561">
            <v>1</v>
          </cell>
          <cell r="AI561">
            <v>7.0718071167158936</v>
          </cell>
          <cell r="AJ561">
            <v>1.007640701223512</v>
          </cell>
        </row>
        <row r="562">
          <cell r="B562">
            <v>2</v>
          </cell>
          <cell r="I562">
            <v>-7</v>
          </cell>
          <cell r="AI562">
            <v>2.0852917205695136</v>
          </cell>
          <cell r="AJ562">
            <v>-7.0798906291178225</v>
          </cell>
        </row>
        <row r="563">
          <cell r="B563">
            <v>7</v>
          </cell>
          <cell r="I563">
            <v>0</v>
          </cell>
          <cell r="AI563">
            <v>6.948937064589451</v>
          </cell>
          <cell r="AJ563">
            <v>2.3076166471462795E-2</v>
          </cell>
        </row>
        <row r="564">
          <cell r="B564">
            <v>1</v>
          </cell>
          <cell r="I564">
            <v>-9</v>
          </cell>
          <cell r="AI564">
            <v>1.0778027112705622</v>
          </cell>
          <cell r="AJ564">
            <v>-8.902532141441112</v>
          </cell>
        </row>
        <row r="565">
          <cell r="B565">
            <v>7</v>
          </cell>
          <cell r="I565">
            <v>-2</v>
          </cell>
          <cell r="AI565">
            <v>6.9654192001699728</v>
          </cell>
          <cell r="AJ565">
            <v>-2.0455509620890653</v>
          </cell>
        </row>
        <row r="566">
          <cell r="B566">
            <v>6</v>
          </cell>
          <cell r="I566">
            <v>-3</v>
          </cell>
          <cell r="AI566">
            <v>6.0777235359896036</v>
          </cell>
          <cell r="AJ566">
            <v>-3.0752599529922917</v>
          </cell>
        </row>
        <row r="567">
          <cell r="B567">
            <v>4</v>
          </cell>
          <cell r="I567">
            <v>-12</v>
          </cell>
          <cell r="AI567">
            <v>3.9832979682950609</v>
          </cell>
          <cell r="AJ567">
            <v>-12.005080329716291</v>
          </cell>
        </row>
        <row r="568">
          <cell r="B568">
            <v>4</v>
          </cell>
          <cell r="I568">
            <v>0</v>
          </cell>
          <cell r="AI568">
            <v>3.9392677967947622</v>
          </cell>
          <cell r="AJ568">
            <v>-8.0059751582214345E-2</v>
          </cell>
        </row>
        <row r="569">
          <cell r="B569">
            <v>3</v>
          </cell>
          <cell r="I569">
            <v>-9</v>
          </cell>
          <cell r="AI569">
            <v>3.000273643858113</v>
          </cell>
          <cell r="AJ569">
            <v>-8.9812081816243658</v>
          </cell>
        </row>
        <row r="570">
          <cell r="B570">
            <v>4</v>
          </cell>
          <cell r="I570">
            <v>4</v>
          </cell>
          <cell r="AI570">
            <v>4.0444369818130346</v>
          </cell>
          <cell r="AJ570">
            <v>4.0648143793885527</v>
          </cell>
        </row>
        <row r="571">
          <cell r="B571">
            <v>4</v>
          </cell>
          <cell r="I571">
            <v>-13</v>
          </cell>
          <cell r="AI571">
            <v>3.9521332429433209</v>
          </cell>
          <cell r="AJ571">
            <v>-12.911880587060184</v>
          </cell>
        </row>
        <row r="572">
          <cell r="B572">
            <v>7</v>
          </cell>
          <cell r="I572">
            <v>-18</v>
          </cell>
          <cell r="AI572">
            <v>6.9770774273677327</v>
          </cell>
          <cell r="AJ572">
            <v>-18.025176709459693</v>
          </cell>
        </row>
        <row r="573">
          <cell r="B573">
            <v>6</v>
          </cell>
          <cell r="I573">
            <v>-3</v>
          </cell>
          <cell r="AI573">
            <v>6.0263181076006971</v>
          </cell>
          <cell r="AJ573">
            <v>-3.0106584633573923</v>
          </cell>
        </row>
        <row r="574">
          <cell r="B574">
            <v>2</v>
          </cell>
          <cell r="I574">
            <v>-14</v>
          </cell>
          <cell r="AI574">
            <v>2.079961167641025</v>
          </cell>
          <cell r="AJ574">
            <v>-13.985280234667092</v>
          </cell>
        </row>
        <row r="575">
          <cell r="B575">
            <v>5</v>
          </cell>
          <cell r="I575">
            <v>-5</v>
          </cell>
          <cell r="AI575">
            <v>5.0740712554037959</v>
          </cell>
          <cell r="AJ575">
            <v>-5.0634753959532492</v>
          </cell>
        </row>
        <row r="576">
          <cell r="B576">
            <v>4</v>
          </cell>
          <cell r="I576">
            <v>-8</v>
          </cell>
          <cell r="AI576">
            <v>4.0333191853105586</v>
          </cell>
          <cell r="AJ576">
            <v>-7.9251654189135765</v>
          </cell>
        </row>
        <row r="577">
          <cell r="B577">
            <v>4</v>
          </cell>
          <cell r="I577">
            <v>-10</v>
          </cell>
          <cell r="AI577">
            <v>3.9786722175837439</v>
          </cell>
          <cell r="AJ577">
            <v>-10.033240178368153</v>
          </cell>
        </row>
        <row r="578">
          <cell r="B578">
            <v>4</v>
          </cell>
          <cell r="I578">
            <v>-5</v>
          </cell>
          <cell r="AI578">
            <v>3.9340512314477158</v>
          </cell>
          <cell r="AJ578">
            <v>-5.0438717756071911</v>
          </cell>
        </row>
        <row r="579">
          <cell r="B579">
            <v>1</v>
          </cell>
          <cell r="I579">
            <v>26</v>
          </cell>
          <cell r="AI579">
            <v>0.95577588820907355</v>
          </cell>
          <cell r="AJ579">
            <v>26.078589847044707</v>
          </cell>
        </row>
        <row r="580">
          <cell r="B580">
            <v>4</v>
          </cell>
          <cell r="I580">
            <v>15</v>
          </cell>
          <cell r="AI580">
            <v>4.0127430157342081</v>
          </cell>
          <cell r="AJ580">
            <v>15.036967935041497</v>
          </cell>
        </row>
        <row r="581">
          <cell r="B581">
            <v>5</v>
          </cell>
          <cell r="I581">
            <v>-16</v>
          </cell>
          <cell r="AI581">
            <v>4.9094588115442548</v>
          </cell>
          <cell r="AJ581">
            <v>-16.033243685211168</v>
          </cell>
        </row>
        <row r="582">
          <cell r="B582">
            <v>5</v>
          </cell>
          <cell r="I582">
            <v>-13</v>
          </cell>
          <cell r="AI582">
            <v>4.9097608197491143</v>
          </cell>
          <cell r="AJ582">
            <v>-12.915930461126315</v>
          </cell>
        </row>
        <row r="583">
          <cell r="B583">
            <v>1</v>
          </cell>
          <cell r="I583">
            <v>-20</v>
          </cell>
          <cell r="AI583">
            <v>0.92592194470927869</v>
          </cell>
          <cell r="AJ583">
            <v>-19.914903518163175</v>
          </cell>
        </row>
        <row r="584">
          <cell r="B584">
            <v>3</v>
          </cell>
          <cell r="I584">
            <v>-23</v>
          </cell>
          <cell r="AI584">
            <v>2.9705334561332863</v>
          </cell>
          <cell r="AJ584">
            <v>-22.904396860366166</v>
          </cell>
        </row>
        <row r="585">
          <cell r="B585">
            <v>2</v>
          </cell>
          <cell r="I585">
            <v>-10</v>
          </cell>
          <cell r="AI585">
            <v>2.0296202820258533</v>
          </cell>
          <cell r="AJ585">
            <v>-9.9378119492737405</v>
          </cell>
        </row>
        <row r="586">
          <cell r="B586">
            <v>1</v>
          </cell>
          <cell r="I586">
            <v>-10</v>
          </cell>
          <cell r="AI586">
            <v>0.97080579010045087</v>
          </cell>
          <cell r="AJ586">
            <v>-9.9660395006137161</v>
          </cell>
        </row>
        <row r="587">
          <cell r="B587">
            <v>6</v>
          </cell>
          <cell r="I587">
            <v>-10</v>
          </cell>
          <cell r="AI587">
            <v>5.9187933082640818</v>
          </cell>
          <cell r="AJ587">
            <v>-9.9040761160804767</v>
          </cell>
        </row>
        <row r="588">
          <cell r="B588">
            <v>3</v>
          </cell>
          <cell r="I588">
            <v>-15</v>
          </cell>
          <cell r="AI588">
            <v>3.0744179945273804</v>
          </cell>
          <cell r="AJ588">
            <v>-14.902118199050809</v>
          </cell>
        </row>
        <row r="589">
          <cell r="B589">
            <v>5</v>
          </cell>
          <cell r="I589">
            <v>-12</v>
          </cell>
          <cell r="AI589">
            <v>4.9743167851240999</v>
          </cell>
          <cell r="AJ589">
            <v>-11.972143005345782</v>
          </cell>
        </row>
        <row r="590">
          <cell r="B590">
            <v>7</v>
          </cell>
          <cell r="I590">
            <v>-3</v>
          </cell>
          <cell r="AI590">
            <v>7.0296355823148771</v>
          </cell>
          <cell r="AJ590">
            <v>-3.0205202612665945</v>
          </cell>
        </row>
        <row r="591">
          <cell r="B591">
            <v>3</v>
          </cell>
          <cell r="I591">
            <v>-19</v>
          </cell>
          <cell r="AI591">
            <v>3.0900992913775842</v>
          </cell>
          <cell r="AJ591">
            <v>-18.946982342677732</v>
          </cell>
        </row>
        <row r="592">
          <cell r="B592">
            <v>2</v>
          </cell>
          <cell r="I592">
            <v>-30</v>
          </cell>
          <cell r="AI592">
            <v>2.0317934534081483</v>
          </cell>
          <cell r="AJ592">
            <v>-29.978130114213194</v>
          </cell>
        </row>
        <row r="593">
          <cell r="B593">
            <v>3</v>
          </cell>
          <cell r="I593">
            <v>-10</v>
          </cell>
          <cell r="AI593">
            <v>2.9277401568211268</v>
          </cell>
          <cell r="AJ593">
            <v>-10.010063580919285</v>
          </cell>
        </row>
        <row r="594">
          <cell r="B594">
            <v>6</v>
          </cell>
          <cell r="I594">
            <v>13</v>
          </cell>
          <cell r="AI594">
            <v>6.0149292680159858</v>
          </cell>
          <cell r="AJ594">
            <v>12.998984952641939</v>
          </cell>
        </row>
        <row r="595">
          <cell r="B595">
            <v>7</v>
          </cell>
          <cell r="I595">
            <v>7</v>
          </cell>
          <cell r="AI595">
            <v>7.0028978413440433</v>
          </cell>
          <cell r="AJ595">
            <v>7.0147541373699696</v>
          </cell>
        </row>
        <row r="596">
          <cell r="B596">
            <v>5</v>
          </cell>
          <cell r="I596">
            <v>-21</v>
          </cell>
          <cell r="AI596">
            <v>4.9684521664227725</v>
          </cell>
          <cell r="AJ596">
            <v>-21.034199549580304</v>
          </cell>
        </row>
        <row r="597">
          <cell r="B597">
            <v>3</v>
          </cell>
          <cell r="I597">
            <v>-4</v>
          </cell>
          <cell r="AI597">
            <v>2.9397167534535908</v>
          </cell>
          <cell r="AJ597">
            <v>-4.0539355262902648</v>
          </cell>
        </row>
        <row r="598">
          <cell r="B598">
            <v>7</v>
          </cell>
          <cell r="I598">
            <v>-14</v>
          </cell>
          <cell r="AI598">
            <v>6.9648060229010156</v>
          </cell>
          <cell r="AJ598">
            <v>-14.082462210419765</v>
          </cell>
        </row>
        <row r="599">
          <cell r="B599">
            <v>1</v>
          </cell>
          <cell r="I599">
            <v>-12</v>
          </cell>
          <cell r="AI599">
            <v>1.0930300855722732</v>
          </cell>
          <cell r="AJ599">
            <v>-11.957994653619998</v>
          </cell>
        </row>
        <row r="600">
          <cell r="B600">
            <v>6</v>
          </cell>
          <cell r="I600">
            <v>-29</v>
          </cell>
          <cell r="AI600">
            <v>5.9906175037427367</v>
          </cell>
          <cell r="AJ600">
            <v>-28.983050493948248</v>
          </cell>
        </row>
        <row r="601">
          <cell r="B601">
            <v>6</v>
          </cell>
          <cell r="I601">
            <v>-17</v>
          </cell>
          <cell r="AI601">
            <v>5.9612775113896976</v>
          </cell>
          <cell r="AJ601">
            <v>-17.076918684026481</v>
          </cell>
        </row>
        <row r="602">
          <cell r="B602">
            <v>7</v>
          </cell>
          <cell r="I602">
            <v>-27</v>
          </cell>
          <cell r="AI602">
            <v>7.0057571047317433</v>
          </cell>
          <cell r="AJ602">
            <v>-26.942181182597942</v>
          </cell>
        </row>
        <row r="603">
          <cell r="B603">
            <v>3</v>
          </cell>
          <cell r="I603">
            <v>19</v>
          </cell>
          <cell r="AI603">
            <v>2.9704847768556757</v>
          </cell>
          <cell r="AJ603">
            <v>18.987443869072816</v>
          </cell>
        </row>
        <row r="604">
          <cell r="B604">
            <v>2</v>
          </cell>
          <cell r="I604">
            <v>-14</v>
          </cell>
          <cell r="AI604">
            <v>1.9966631404718593</v>
          </cell>
          <cell r="AJ604">
            <v>-13.922146586515593</v>
          </cell>
        </row>
        <row r="605">
          <cell r="B605">
            <v>7</v>
          </cell>
          <cell r="I605">
            <v>-5</v>
          </cell>
          <cell r="AI605">
            <v>7.0813071433494867</v>
          </cell>
          <cell r="AJ605">
            <v>-5.0063683262543561</v>
          </cell>
        </row>
        <row r="606">
          <cell r="B606">
            <v>5</v>
          </cell>
          <cell r="I606">
            <v>-7</v>
          </cell>
          <cell r="AI606">
            <v>4.9134349579703427</v>
          </cell>
          <cell r="AJ606">
            <v>-6.9568196542076253</v>
          </cell>
        </row>
        <row r="607">
          <cell r="B607">
            <v>2</v>
          </cell>
          <cell r="I607">
            <v>-13</v>
          </cell>
          <cell r="AI607">
            <v>1.925818407817693</v>
          </cell>
          <cell r="AJ607">
            <v>-12.907647008438836</v>
          </cell>
        </row>
        <row r="608">
          <cell r="B608">
            <v>4</v>
          </cell>
          <cell r="I608">
            <v>-11</v>
          </cell>
          <cell r="AI608">
            <v>4.0744296279755483</v>
          </cell>
          <cell r="AJ608">
            <v>-10.939686464574153</v>
          </cell>
        </row>
        <row r="609">
          <cell r="B609">
            <v>7</v>
          </cell>
          <cell r="I609">
            <v>-11</v>
          </cell>
          <cell r="AI609">
            <v>6.9869926634139548</v>
          </cell>
          <cell r="AJ609">
            <v>-10.934764365150416</v>
          </cell>
        </row>
        <row r="610">
          <cell r="B610">
            <v>4</v>
          </cell>
          <cell r="I610">
            <v>16</v>
          </cell>
          <cell r="AI610">
            <v>4.0189256872466412</v>
          </cell>
          <cell r="AJ610">
            <v>16.064059579590399</v>
          </cell>
        </row>
        <row r="611">
          <cell r="B611">
            <v>4</v>
          </cell>
          <cell r="I611">
            <v>-2</v>
          </cell>
          <cell r="AI611">
            <v>4.0908603026816195</v>
          </cell>
          <cell r="AJ611">
            <v>-1.9613182966038727</v>
          </cell>
        </row>
        <row r="612">
          <cell r="B612">
            <v>5</v>
          </cell>
          <cell r="I612">
            <v>25</v>
          </cell>
          <cell r="AI612">
            <v>4.9750709315838977</v>
          </cell>
          <cell r="AJ612">
            <v>25.043561943248172</v>
          </cell>
        </row>
        <row r="613">
          <cell r="B613">
            <v>1</v>
          </cell>
          <cell r="I613">
            <v>-16</v>
          </cell>
          <cell r="AI613">
            <v>1.061742604293221</v>
          </cell>
          <cell r="AJ613">
            <v>-16.065699214951067</v>
          </cell>
        </row>
        <row r="614">
          <cell r="B614">
            <v>6</v>
          </cell>
          <cell r="I614">
            <v>-14</v>
          </cell>
          <cell r="AI614">
            <v>6.0849082508207939</v>
          </cell>
          <cell r="AJ614">
            <v>-14.038566413426148</v>
          </cell>
        </row>
        <row r="615">
          <cell r="B615">
            <v>1</v>
          </cell>
          <cell r="I615">
            <v>-5</v>
          </cell>
          <cell r="AI615">
            <v>0.93625094638324502</v>
          </cell>
          <cell r="AJ615">
            <v>-5.0122340072630385</v>
          </cell>
        </row>
        <row r="616">
          <cell r="B616">
            <v>7</v>
          </cell>
          <cell r="I616">
            <v>-13</v>
          </cell>
          <cell r="AI616">
            <v>6.9338754918656855</v>
          </cell>
          <cell r="AJ616">
            <v>-13.03594752321851</v>
          </cell>
        </row>
        <row r="617">
          <cell r="B617">
            <v>7</v>
          </cell>
          <cell r="I617">
            <v>-21</v>
          </cell>
          <cell r="AI617">
            <v>6.9759891154606084</v>
          </cell>
          <cell r="AJ617">
            <v>-20.921501829943878</v>
          </cell>
        </row>
        <row r="618">
          <cell r="B618">
            <v>2</v>
          </cell>
          <cell r="I618">
            <v>4</v>
          </cell>
          <cell r="AI618">
            <v>2.0752367238110265</v>
          </cell>
          <cell r="AJ618">
            <v>4.0046826881953397</v>
          </cell>
        </row>
        <row r="619">
          <cell r="B619">
            <v>2</v>
          </cell>
          <cell r="I619">
            <v>-13</v>
          </cell>
          <cell r="AI619">
            <v>2.055620289255677</v>
          </cell>
          <cell r="AJ619">
            <v>-12.998223091990708</v>
          </cell>
        </row>
        <row r="620">
          <cell r="B620">
            <v>3</v>
          </cell>
          <cell r="I620">
            <v>4</v>
          </cell>
          <cell r="AI620">
            <v>2.9792823551227103</v>
          </cell>
          <cell r="AJ620">
            <v>4.0871845622216316</v>
          </cell>
        </row>
        <row r="621">
          <cell r="B621">
            <v>6</v>
          </cell>
          <cell r="I621">
            <v>12</v>
          </cell>
          <cell r="AI621">
            <v>6.0876291948737578</v>
          </cell>
          <cell r="AJ621">
            <v>12.008938641230484</v>
          </cell>
        </row>
        <row r="622">
          <cell r="B622">
            <v>2</v>
          </cell>
          <cell r="I622">
            <v>19</v>
          </cell>
          <cell r="AI622">
            <v>1.9818405290650154</v>
          </cell>
          <cell r="AJ622">
            <v>18.922207791285395</v>
          </cell>
        </row>
        <row r="623">
          <cell r="B623">
            <v>5</v>
          </cell>
          <cell r="I623">
            <v>-27</v>
          </cell>
          <cell r="AI623">
            <v>5.0240655716843676</v>
          </cell>
          <cell r="AJ623">
            <v>-27.041516722371963</v>
          </cell>
        </row>
        <row r="624">
          <cell r="B624">
            <v>6</v>
          </cell>
          <cell r="I624">
            <v>-14</v>
          </cell>
          <cell r="AI624">
            <v>5.9791102575804507</v>
          </cell>
          <cell r="AJ624">
            <v>-14.096430494746437</v>
          </cell>
        </row>
        <row r="625">
          <cell r="B625">
            <v>3</v>
          </cell>
          <cell r="I625">
            <v>0</v>
          </cell>
          <cell r="AI625">
            <v>2.9119735136342899</v>
          </cell>
          <cell r="AJ625">
            <v>5.8006945037665097E-2</v>
          </cell>
        </row>
        <row r="626">
          <cell r="B626">
            <v>6</v>
          </cell>
          <cell r="I626">
            <v>2</v>
          </cell>
          <cell r="AI626">
            <v>5.978727700075825</v>
          </cell>
          <cell r="AJ626">
            <v>1.9578372699014697</v>
          </cell>
        </row>
        <row r="627">
          <cell r="B627">
            <v>5</v>
          </cell>
          <cell r="I627">
            <v>21</v>
          </cell>
          <cell r="AI627">
            <v>5.0675673870734954</v>
          </cell>
          <cell r="AJ627">
            <v>20.905534446985957</v>
          </cell>
        </row>
        <row r="628">
          <cell r="B628">
            <v>1</v>
          </cell>
          <cell r="I628">
            <v>-20</v>
          </cell>
          <cell r="AI628">
            <v>1.0032820443557215</v>
          </cell>
          <cell r="AJ628">
            <v>-20.090458714411866</v>
          </cell>
        </row>
        <row r="629">
          <cell r="B629">
            <v>1</v>
          </cell>
          <cell r="I629">
            <v>-12</v>
          </cell>
          <cell r="AI629">
            <v>0.98232670195019589</v>
          </cell>
          <cell r="AJ629">
            <v>-12.047717672799127</v>
          </cell>
        </row>
        <row r="630">
          <cell r="B630">
            <v>1</v>
          </cell>
          <cell r="I630">
            <v>-12</v>
          </cell>
          <cell r="AI630">
            <v>1.0827496978095801</v>
          </cell>
          <cell r="AJ630">
            <v>-11.900078705933769</v>
          </cell>
        </row>
        <row r="631">
          <cell r="B631">
            <v>5</v>
          </cell>
          <cell r="I631">
            <v>-11</v>
          </cell>
          <cell r="AI631">
            <v>5.0579609331651234</v>
          </cell>
          <cell r="AJ631">
            <v>-11.06593357025352</v>
          </cell>
        </row>
        <row r="632">
          <cell r="B632">
            <v>1</v>
          </cell>
          <cell r="I632">
            <v>3</v>
          </cell>
          <cell r="AI632">
            <v>1.0115292814729766</v>
          </cell>
          <cell r="AJ632">
            <v>2.9543096948465428</v>
          </cell>
        </row>
        <row r="633">
          <cell r="B633">
            <v>6</v>
          </cell>
          <cell r="I633">
            <v>-11</v>
          </cell>
          <cell r="AI633">
            <v>6.0418257471386649</v>
          </cell>
          <cell r="AJ633">
            <v>-10.91729882829866</v>
          </cell>
        </row>
        <row r="634">
          <cell r="B634">
            <v>4</v>
          </cell>
          <cell r="I634">
            <v>5</v>
          </cell>
          <cell r="AI634">
            <v>3.9074219541087047</v>
          </cell>
          <cell r="AJ634">
            <v>5.0173201073829832</v>
          </cell>
        </row>
        <row r="635">
          <cell r="B635">
            <v>7</v>
          </cell>
          <cell r="I635">
            <v>-21</v>
          </cell>
          <cell r="AI635">
            <v>6.9337725487880766</v>
          </cell>
          <cell r="AJ635">
            <v>-20.961607483559966</v>
          </cell>
        </row>
        <row r="636">
          <cell r="B636">
            <v>3</v>
          </cell>
          <cell r="I636">
            <v>-13</v>
          </cell>
          <cell r="AI636">
            <v>2.9072982855809379</v>
          </cell>
          <cell r="AJ636">
            <v>-13.000891001108725</v>
          </cell>
        </row>
        <row r="637">
          <cell r="B637">
            <v>1</v>
          </cell>
          <cell r="I637">
            <v>1</v>
          </cell>
          <cell r="AI637">
            <v>0.98686569780105693</v>
          </cell>
          <cell r="AJ637">
            <v>0.98928135456320432</v>
          </cell>
        </row>
        <row r="638">
          <cell r="B638">
            <v>6</v>
          </cell>
          <cell r="I638">
            <v>-12</v>
          </cell>
          <cell r="AI638">
            <v>6.0324197527131336</v>
          </cell>
          <cell r="AJ638">
            <v>-12.04135616044228</v>
          </cell>
        </row>
        <row r="639">
          <cell r="B639">
            <v>7</v>
          </cell>
          <cell r="I639">
            <v>3</v>
          </cell>
          <cell r="AI639">
            <v>6.9724352843342281</v>
          </cell>
          <cell r="AJ639">
            <v>3.0744071427205686</v>
          </cell>
        </row>
        <row r="640">
          <cell r="B640">
            <v>7</v>
          </cell>
          <cell r="I640">
            <v>10</v>
          </cell>
          <cell r="AI640">
            <v>6.9666868456647491</v>
          </cell>
          <cell r="AJ640">
            <v>10.047182709362822</v>
          </cell>
        </row>
        <row r="641">
          <cell r="B641">
            <v>3</v>
          </cell>
          <cell r="I641">
            <v>-9</v>
          </cell>
          <cell r="AI641">
            <v>3.0158254947548451</v>
          </cell>
          <cell r="AJ641">
            <v>-9.0476664051761357</v>
          </cell>
        </row>
        <row r="642">
          <cell r="B642">
            <v>3</v>
          </cell>
          <cell r="I642">
            <v>17</v>
          </cell>
          <cell r="AI642">
            <v>2.9007048029329607</v>
          </cell>
          <cell r="AJ642">
            <v>17.096804623601788</v>
          </cell>
        </row>
        <row r="643">
          <cell r="B643">
            <v>5</v>
          </cell>
          <cell r="I643">
            <v>15</v>
          </cell>
          <cell r="AI643">
            <v>4.9796271531235528</v>
          </cell>
          <cell r="AJ643">
            <v>14.997712085737454</v>
          </cell>
        </row>
        <row r="644">
          <cell r="B644">
            <v>5</v>
          </cell>
          <cell r="I644">
            <v>-10</v>
          </cell>
          <cell r="AI644">
            <v>4.9782094498034093</v>
          </cell>
          <cell r="AJ644">
            <v>-10.03014184445651</v>
          </cell>
        </row>
        <row r="645">
          <cell r="B645">
            <v>1</v>
          </cell>
          <cell r="I645">
            <v>-17</v>
          </cell>
          <cell r="AI645">
            <v>1.0767798491029505</v>
          </cell>
          <cell r="AJ645">
            <v>-16.951923862076733</v>
          </cell>
        </row>
        <row r="646">
          <cell r="B646">
            <v>2</v>
          </cell>
          <cell r="I646">
            <v>4</v>
          </cell>
          <cell r="AI646">
            <v>1.9716083250455991</v>
          </cell>
          <cell r="AJ646">
            <v>3.9407271210848935</v>
          </cell>
        </row>
        <row r="647">
          <cell r="B647">
            <v>3</v>
          </cell>
          <cell r="I647">
            <v>3</v>
          </cell>
          <cell r="AI647">
            <v>3.0333434514325819</v>
          </cell>
          <cell r="AJ647">
            <v>3.0500951921347075</v>
          </cell>
        </row>
        <row r="648">
          <cell r="B648">
            <v>4</v>
          </cell>
          <cell r="I648">
            <v>2</v>
          </cell>
          <cell r="AI648">
            <v>4.0593711889501343</v>
          </cell>
          <cell r="AJ648">
            <v>1.9962227866577038</v>
          </cell>
        </row>
        <row r="649">
          <cell r="B649">
            <v>2</v>
          </cell>
          <cell r="I649">
            <v>-9</v>
          </cell>
          <cell r="AI649">
            <v>1.9953539750028644</v>
          </cell>
          <cell r="AJ649">
            <v>-8.9975406192787037</v>
          </cell>
        </row>
        <row r="650">
          <cell r="B650">
            <v>1</v>
          </cell>
          <cell r="I650">
            <v>15</v>
          </cell>
          <cell r="AI650">
            <v>1.0581498279683215</v>
          </cell>
          <cell r="AJ650">
            <v>14.905235648024552</v>
          </cell>
        </row>
        <row r="651">
          <cell r="B651">
            <v>2</v>
          </cell>
          <cell r="I651">
            <v>-18</v>
          </cell>
          <cell r="AI651">
            <v>2.0091467380418755</v>
          </cell>
          <cell r="AJ651">
            <v>-17.922820222088287</v>
          </cell>
        </row>
        <row r="652">
          <cell r="B652">
            <v>6</v>
          </cell>
          <cell r="I652">
            <v>-8</v>
          </cell>
          <cell r="AI652">
            <v>5.9075234310688796</v>
          </cell>
          <cell r="AJ652">
            <v>-8.0104087269178788</v>
          </cell>
        </row>
        <row r="653">
          <cell r="B653">
            <v>5</v>
          </cell>
          <cell r="I653">
            <v>-7</v>
          </cell>
          <cell r="AI653">
            <v>4.9880641555553114</v>
          </cell>
          <cell r="AJ653">
            <v>-6.9299860604163852</v>
          </cell>
        </row>
        <row r="654">
          <cell r="B654">
            <v>1</v>
          </cell>
          <cell r="I654">
            <v>-12</v>
          </cell>
          <cell r="AI654">
            <v>1.0231259956863548</v>
          </cell>
          <cell r="AJ654">
            <v>-11.97802132031763</v>
          </cell>
        </row>
        <row r="655">
          <cell r="B655">
            <v>4</v>
          </cell>
          <cell r="I655">
            <v>-12</v>
          </cell>
          <cell r="AI655">
            <v>3.9384144711655824</v>
          </cell>
          <cell r="AJ655">
            <v>-12.021148646513931</v>
          </cell>
        </row>
        <row r="656">
          <cell r="B656">
            <v>2</v>
          </cell>
          <cell r="I656">
            <v>22</v>
          </cell>
          <cell r="AI656">
            <v>1.9907245370734867</v>
          </cell>
          <cell r="AJ656">
            <v>22.01972972483869</v>
          </cell>
        </row>
        <row r="657">
          <cell r="B657">
            <v>7</v>
          </cell>
          <cell r="I657">
            <v>5</v>
          </cell>
          <cell r="AI657">
            <v>7.075297220391028</v>
          </cell>
          <cell r="AJ657">
            <v>4.91120311017304</v>
          </cell>
        </row>
        <row r="658">
          <cell r="B658">
            <v>6</v>
          </cell>
          <cell r="I658">
            <v>1</v>
          </cell>
          <cell r="AI658">
            <v>5.9305818431187749</v>
          </cell>
          <cell r="AJ658">
            <v>1.0603063776796779</v>
          </cell>
        </row>
        <row r="659">
          <cell r="B659">
            <v>3</v>
          </cell>
          <cell r="I659">
            <v>12</v>
          </cell>
          <cell r="AI659">
            <v>2.9360576047228575</v>
          </cell>
          <cell r="AJ659">
            <v>11.933224987752052</v>
          </cell>
        </row>
        <row r="660">
          <cell r="B660">
            <v>1</v>
          </cell>
          <cell r="I660">
            <v>18</v>
          </cell>
          <cell r="AI660">
            <v>1.0948960242434869</v>
          </cell>
          <cell r="AJ660">
            <v>17.987144870561682</v>
          </cell>
        </row>
        <row r="661">
          <cell r="B661">
            <v>7</v>
          </cell>
          <cell r="I661">
            <v>-18</v>
          </cell>
          <cell r="AI661">
            <v>7.0927963281421373</v>
          </cell>
          <cell r="AJ661">
            <v>-18.075016807455658</v>
          </cell>
        </row>
        <row r="662">
          <cell r="B662">
            <v>2</v>
          </cell>
          <cell r="I662">
            <v>-16</v>
          </cell>
          <cell r="AI662">
            <v>1.9138087008389473</v>
          </cell>
          <cell r="AJ662">
            <v>-16.055456011619288</v>
          </cell>
        </row>
        <row r="663">
          <cell r="B663">
            <v>6</v>
          </cell>
          <cell r="I663">
            <v>-14</v>
          </cell>
          <cell r="AI663">
            <v>6.0223371012485289</v>
          </cell>
          <cell r="AJ663">
            <v>-13.979790449284829</v>
          </cell>
        </row>
        <row r="664">
          <cell r="B664">
            <v>2</v>
          </cell>
          <cell r="I664">
            <v>-9</v>
          </cell>
          <cell r="AI664">
            <v>1.9741772649533851</v>
          </cell>
          <cell r="AJ664">
            <v>-8.9518772912093407</v>
          </cell>
        </row>
        <row r="665">
          <cell r="B665">
            <v>7</v>
          </cell>
          <cell r="I665">
            <v>-5</v>
          </cell>
          <cell r="AI665">
            <v>6.936214226408401</v>
          </cell>
          <cell r="AJ665">
            <v>-5.0301696680237731</v>
          </cell>
        </row>
        <row r="666">
          <cell r="B666">
            <v>1</v>
          </cell>
          <cell r="I666">
            <v>-27</v>
          </cell>
          <cell r="AI666">
            <v>0.94750249977634782</v>
          </cell>
          <cell r="AJ666">
            <v>-27.066454109840251</v>
          </cell>
        </row>
        <row r="667">
          <cell r="B667">
            <v>7</v>
          </cell>
          <cell r="I667">
            <v>6</v>
          </cell>
          <cell r="AI667">
            <v>6.939894036195871</v>
          </cell>
          <cell r="AJ667">
            <v>5.9679284624792253</v>
          </cell>
        </row>
        <row r="668">
          <cell r="B668">
            <v>3</v>
          </cell>
          <cell r="I668">
            <v>-14</v>
          </cell>
          <cell r="AI668">
            <v>3.0774712959645991</v>
          </cell>
          <cell r="AJ668">
            <v>-14.036024145619464</v>
          </cell>
        </row>
        <row r="669">
          <cell r="B669">
            <v>4</v>
          </cell>
          <cell r="I669">
            <v>-5</v>
          </cell>
          <cell r="AI669">
            <v>4.0987055546465934</v>
          </cell>
          <cell r="AJ669">
            <v>-4.9961384063780452</v>
          </cell>
        </row>
        <row r="670">
          <cell r="B670">
            <v>1</v>
          </cell>
          <cell r="I670">
            <v>1</v>
          </cell>
          <cell r="AI670">
            <v>0.97016878481584012</v>
          </cell>
          <cell r="AJ670">
            <v>0.91562702547817365</v>
          </cell>
        </row>
        <row r="671">
          <cell r="B671">
            <v>4</v>
          </cell>
          <cell r="I671">
            <v>-4</v>
          </cell>
          <cell r="AI671">
            <v>4.0480450122027385</v>
          </cell>
          <cell r="AJ671">
            <v>-4.0070207266155293</v>
          </cell>
        </row>
        <row r="672">
          <cell r="B672">
            <v>1</v>
          </cell>
          <cell r="I672">
            <v>-23</v>
          </cell>
          <cell r="AI672">
            <v>0.9590142059233534</v>
          </cell>
          <cell r="AJ672">
            <v>-22.975309679281839</v>
          </cell>
        </row>
        <row r="673">
          <cell r="B673">
            <v>4</v>
          </cell>
          <cell r="I673">
            <v>-4</v>
          </cell>
          <cell r="AI673">
            <v>4.0128163860301163</v>
          </cell>
          <cell r="AJ673">
            <v>-3.9026045246048904</v>
          </cell>
        </row>
        <row r="674">
          <cell r="B674">
            <v>7</v>
          </cell>
          <cell r="I674">
            <v>-4</v>
          </cell>
          <cell r="AI674">
            <v>6.9583377144893257</v>
          </cell>
          <cell r="AJ674">
            <v>-4.0898259875211123</v>
          </cell>
        </row>
        <row r="675">
          <cell r="B675">
            <v>2</v>
          </cell>
          <cell r="I675">
            <v>-12</v>
          </cell>
          <cell r="AI675">
            <v>1.92376036254351</v>
          </cell>
          <cell r="AJ675">
            <v>-12.009570465618438</v>
          </cell>
        </row>
        <row r="676">
          <cell r="B676">
            <v>3</v>
          </cell>
          <cell r="I676">
            <v>11</v>
          </cell>
          <cell r="AI676">
            <v>2.9427632829340644</v>
          </cell>
          <cell r="AJ676">
            <v>10.942967457132033</v>
          </cell>
        </row>
        <row r="677">
          <cell r="B677">
            <v>5</v>
          </cell>
          <cell r="I677">
            <v>3</v>
          </cell>
          <cell r="AI677">
            <v>5.0484906803040746</v>
          </cell>
          <cell r="AJ677">
            <v>2.967547718532606</v>
          </cell>
        </row>
        <row r="678">
          <cell r="B678">
            <v>1</v>
          </cell>
          <cell r="I678">
            <v>-12</v>
          </cell>
          <cell r="AI678">
            <v>0.9303845843544124</v>
          </cell>
          <cell r="AJ678">
            <v>-11.987272800524837</v>
          </cell>
        </row>
        <row r="679">
          <cell r="B679">
            <v>6</v>
          </cell>
          <cell r="I679">
            <v>-14</v>
          </cell>
          <cell r="AI679">
            <v>6.091981805252658</v>
          </cell>
          <cell r="AJ679">
            <v>-14.075436061145778</v>
          </cell>
        </row>
        <row r="680">
          <cell r="B680">
            <v>6</v>
          </cell>
          <cell r="I680">
            <v>1</v>
          </cell>
          <cell r="AI680">
            <v>5.9039723111409605</v>
          </cell>
          <cell r="AJ680">
            <v>0.99342680550914031</v>
          </cell>
        </row>
        <row r="681">
          <cell r="B681">
            <v>7</v>
          </cell>
          <cell r="I681">
            <v>3</v>
          </cell>
          <cell r="AI681">
            <v>6.9646988668401502</v>
          </cell>
          <cell r="AJ681">
            <v>3.0192668277079946</v>
          </cell>
        </row>
        <row r="682">
          <cell r="B682">
            <v>2</v>
          </cell>
          <cell r="I682">
            <v>-10</v>
          </cell>
          <cell r="AI682">
            <v>2.0251625915420188</v>
          </cell>
          <cell r="AJ682">
            <v>-9.9258847461320503</v>
          </cell>
        </row>
        <row r="683">
          <cell r="B683">
            <v>3</v>
          </cell>
          <cell r="I683">
            <v>-12</v>
          </cell>
          <cell r="AI683">
            <v>2.9397189167896287</v>
          </cell>
          <cell r="AJ683">
            <v>-12.053137764710387</v>
          </cell>
        </row>
        <row r="684">
          <cell r="B684">
            <v>3</v>
          </cell>
          <cell r="I684">
            <v>-18</v>
          </cell>
          <cell r="AI684">
            <v>2.9798366428815308</v>
          </cell>
          <cell r="AJ684">
            <v>-18.001645482541772</v>
          </cell>
        </row>
        <row r="685">
          <cell r="B685">
            <v>1</v>
          </cell>
          <cell r="I685">
            <v>-7</v>
          </cell>
          <cell r="AI685">
            <v>1.0280809459354752</v>
          </cell>
          <cell r="AJ685">
            <v>-7.0995429009371893</v>
          </cell>
        </row>
        <row r="686">
          <cell r="B686">
            <v>5</v>
          </cell>
          <cell r="I686">
            <v>-19</v>
          </cell>
          <cell r="AI686">
            <v>4.9136113656992748</v>
          </cell>
          <cell r="AJ686">
            <v>-18.93057597814725</v>
          </cell>
        </row>
        <row r="687">
          <cell r="B687">
            <v>4</v>
          </cell>
          <cell r="I687">
            <v>-12</v>
          </cell>
          <cell r="AI687">
            <v>3.9864872571040508</v>
          </cell>
          <cell r="AJ687">
            <v>-12.072282928001833</v>
          </cell>
        </row>
        <row r="688">
          <cell r="B688">
            <v>7</v>
          </cell>
          <cell r="I688">
            <v>-25</v>
          </cell>
          <cell r="AI688">
            <v>6.9225219340229502</v>
          </cell>
          <cell r="AJ688">
            <v>-25.015030809515107</v>
          </cell>
        </row>
        <row r="689">
          <cell r="B689">
            <v>5</v>
          </cell>
          <cell r="I689">
            <v>-2</v>
          </cell>
          <cell r="AI689">
            <v>4.934180486532914</v>
          </cell>
          <cell r="AJ689">
            <v>-1.9888582372101711</v>
          </cell>
        </row>
        <row r="690">
          <cell r="B690">
            <v>3</v>
          </cell>
          <cell r="I690">
            <v>14</v>
          </cell>
          <cell r="AI690">
            <v>2.9502453335894177</v>
          </cell>
          <cell r="AJ690">
            <v>13.998550418260606</v>
          </cell>
        </row>
        <row r="691">
          <cell r="B691">
            <v>7</v>
          </cell>
          <cell r="I691">
            <v>-7</v>
          </cell>
          <cell r="AI691">
            <v>7.0480472545299415</v>
          </cell>
          <cell r="AJ691">
            <v>-6.9375088959281044</v>
          </cell>
        </row>
        <row r="692">
          <cell r="B692">
            <v>5</v>
          </cell>
          <cell r="I692">
            <v>7</v>
          </cell>
          <cell r="AI692">
            <v>4.9128481746341421</v>
          </cell>
          <cell r="AJ692">
            <v>7.0991039354912173</v>
          </cell>
        </row>
        <row r="693">
          <cell r="B693">
            <v>6</v>
          </cell>
          <cell r="I693">
            <v>-16</v>
          </cell>
          <cell r="AI693">
            <v>6.0269001133350653</v>
          </cell>
          <cell r="AJ693">
            <v>-15.990858511659155</v>
          </cell>
        </row>
        <row r="694">
          <cell r="B694">
            <v>7</v>
          </cell>
          <cell r="I694">
            <v>13</v>
          </cell>
          <cell r="AI694">
            <v>7.0573240788133029</v>
          </cell>
          <cell r="AJ694">
            <v>12.958327200310517</v>
          </cell>
        </row>
        <row r="695">
          <cell r="B695">
            <v>5</v>
          </cell>
          <cell r="I695">
            <v>-16</v>
          </cell>
          <cell r="AI695">
            <v>4.9029719014333137</v>
          </cell>
          <cell r="AJ695">
            <v>-16.061758958393781</v>
          </cell>
        </row>
        <row r="696">
          <cell r="B696">
            <v>3</v>
          </cell>
          <cell r="I696">
            <v>10</v>
          </cell>
          <cell r="AI696">
            <v>2.9359206922213419</v>
          </cell>
          <cell r="AJ696">
            <v>9.9616602579953408</v>
          </cell>
        </row>
        <row r="697">
          <cell r="B697">
            <v>4</v>
          </cell>
          <cell r="I697">
            <v>-16</v>
          </cell>
          <cell r="AI697">
            <v>3.9118794589867973</v>
          </cell>
          <cell r="AJ697">
            <v>-15.980811062115714</v>
          </cell>
        </row>
        <row r="698">
          <cell r="B698">
            <v>6</v>
          </cell>
          <cell r="I698">
            <v>-15</v>
          </cell>
          <cell r="AI698">
            <v>5.9146641368602282</v>
          </cell>
          <cell r="AJ698">
            <v>-15.090182615237758</v>
          </cell>
        </row>
        <row r="699">
          <cell r="B699">
            <v>3</v>
          </cell>
          <cell r="I699">
            <v>3</v>
          </cell>
          <cell r="AI699">
            <v>2.9516660749195491</v>
          </cell>
          <cell r="AJ699">
            <v>2.9443782927179742</v>
          </cell>
        </row>
        <row r="700">
          <cell r="B700">
            <v>1</v>
          </cell>
          <cell r="I700">
            <v>-3</v>
          </cell>
          <cell r="AI700">
            <v>1.0470856572148963</v>
          </cell>
          <cell r="AJ700">
            <v>-2.9769418870852391</v>
          </cell>
        </row>
        <row r="701">
          <cell r="B701">
            <v>7</v>
          </cell>
          <cell r="I701">
            <v>-6</v>
          </cell>
          <cell r="AI701">
            <v>7.0080201414446535</v>
          </cell>
          <cell r="AJ701">
            <v>-5.998269160263308</v>
          </cell>
        </row>
        <row r="702">
          <cell r="B702">
            <v>1</v>
          </cell>
          <cell r="I702">
            <v>14</v>
          </cell>
          <cell r="AI702">
            <v>1.0677830962584085</v>
          </cell>
          <cell r="AJ702">
            <v>14.05107533132121</v>
          </cell>
        </row>
        <row r="703">
          <cell r="B703">
            <v>1</v>
          </cell>
          <cell r="I703">
            <v>-2</v>
          </cell>
          <cell r="AI703">
            <v>1.0744296933854847</v>
          </cell>
          <cell r="AJ703">
            <v>-1.9201703258760239</v>
          </cell>
        </row>
        <row r="704">
          <cell r="B704">
            <v>3</v>
          </cell>
          <cell r="I704">
            <v>26</v>
          </cell>
          <cell r="AI704">
            <v>3.0096415998522743</v>
          </cell>
          <cell r="AJ704">
            <v>26.01548062328402</v>
          </cell>
        </row>
        <row r="705">
          <cell r="B705">
            <v>3</v>
          </cell>
          <cell r="I705">
            <v>-8</v>
          </cell>
          <cell r="AI705">
            <v>2.9095777153929174</v>
          </cell>
          <cell r="AJ705">
            <v>-7.9286848074038794</v>
          </cell>
        </row>
        <row r="706">
          <cell r="B706">
            <v>2</v>
          </cell>
          <cell r="I706">
            <v>-14</v>
          </cell>
          <cell r="AI706">
            <v>1.9845118705835842</v>
          </cell>
          <cell r="AJ706">
            <v>-13.942275943209738</v>
          </cell>
        </row>
        <row r="707">
          <cell r="B707">
            <v>7</v>
          </cell>
          <cell r="I707">
            <v>-6</v>
          </cell>
          <cell r="AI707">
            <v>6.955672504229848</v>
          </cell>
          <cell r="AJ707">
            <v>-5.9474039205278562</v>
          </cell>
        </row>
        <row r="708">
          <cell r="B708">
            <v>4</v>
          </cell>
          <cell r="I708">
            <v>19</v>
          </cell>
          <cell r="AI708">
            <v>4.0305562171003162</v>
          </cell>
          <cell r="AJ708">
            <v>19.017485148592488</v>
          </cell>
        </row>
        <row r="709">
          <cell r="B709">
            <v>3</v>
          </cell>
          <cell r="I709">
            <v>-2</v>
          </cell>
          <cell r="AI709">
            <v>3.0093843096985959</v>
          </cell>
          <cell r="AJ709">
            <v>-2.0529128556528065</v>
          </cell>
        </row>
        <row r="710">
          <cell r="B710">
            <v>5</v>
          </cell>
          <cell r="I710">
            <v>-14</v>
          </cell>
          <cell r="AI710">
            <v>4.9277442111947538</v>
          </cell>
          <cell r="AJ710">
            <v>-13.956550424511263</v>
          </cell>
        </row>
        <row r="711">
          <cell r="B711">
            <v>5</v>
          </cell>
          <cell r="I711">
            <v>-13</v>
          </cell>
          <cell r="AI711">
            <v>4.9173554003705542</v>
          </cell>
          <cell r="AJ711">
            <v>-13.020700004794852</v>
          </cell>
        </row>
        <row r="712">
          <cell r="B712">
            <v>6</v>
          </cell>
          <cell r="I712">
            <v>5</v>
          </cell>
          <cell r="AI712">
            <v>6.0811171232015422</v>
          </cell>
          <cell r="AJ712">
            <v>4.9931018920385837</v>
          </cell>
        </row>
        <row r="713">
          <cell r="B713">
            <v>2</v>
          </cell>
          <cell r="I713">
            <v>-2</v>
          </cell>
          <cell r="AI713">
            <v>1.9950073272879711</v>
          </cell>
          <cell r="AJ713">
            <v>-2.0280492996539126</v>
          </cell>
        </row>
        <row r="714">
          <cell r="B714">
            <v>7</v>
          </cell>
          <cell r="I714">
            <v>-5</v>
          </cell>
          <cell r="AI714">
            <v>6.9076713736774984</v>
          </cell>
          <cell r="AJ714">
            <v>-4.9496027941377232</v>
          </cell>
        </row>
        <row r="715">
          <cell r="B715">
            <v>4</v>
          </cell>
          <cell r="I715">
            <v>14</v>
          </cell>
          <cell r="AI715">
            <v>3.9935201995050078</v>
          </cell>
          <cell r="AJ715">
            <v>13.943257950226458</v>
          </cell>
        </row>
        <row r="716">
          <cell r="B716">
            <v>4</v>
          </cell>
          <cell r="I716">
            <v>2</v>
          </cell>
          <cell r="AI716">
            <v>4.0248686650467072</v>
          </cell>
          <cell r="AJ716">
            <v>2.0998188981933872</v>
          </cell>
        </row>
        <row r="717">
          <cell r="B717">
            <v>6</v>
          </cell>
          <cell r="I717">
            <v>-2</v>
          </cell>
          <cell r="AI717">
            <v>5.9534080946357522</v>
          </cell>
          <cell r="AJ717">
            <v>-1.9855120967208426</v>
          </cell>
        </row>
        <row r="718">
          <cell r="B718">
            <v>1</v>
          </cell>
          <cell r="I718">
            <v>-7</v>
          </cell>
          <cell r="AI718">
            <v>0.94392149180816809</v>
          </cell>
          <cell r="AJ718">
            <v>-7.0623033685073882</v>
          </cell>
        </row>
        <row r="719">
          <cell r="B719">
            <v>4</v>
          </cell>
          <cell r="I719">
            <v>1</v>
          </cell>
          <cell r="AI719">
            <v>3.9653246805467455</v>
          </cell>
          <cell r="AJ719">
            <v>1.072982741112773</v>
          </cell>
        </row>
        <row r="720">
          <cell r="B720">
            <v>6</v>
          </cell>
          <cell r="I720">
            <v>12</v>
          </cell>
          <cell r="AI720">
            <v>6.0442776708111614</v>
          </cell>
          <cell r="AJ720">
            <v>11.963776078174872</v>
          </cell>
        </row>
        <row r="721">
          <cell r="B721">
            <v>6</v>
          </cell>
          <cell r="I721">
            <v>-3</v>
          </cell>
          <cell r="AI721">
            <v>5.9169696932274078</v>
          </cell>
          <cell r="AJ721">
            <v>-3.0044207632112547</v>
          </cell>
        </row>
        <row r="722">
          <cell r="B722">
            <v>6</v>
          </cell>
          <cell r="I722">
            <v>-9</v>
          </cell>
          <cell r="AI722">
            <v>6.0866187535789535</v>
          </cell>
          <cell r="AJ722">
            <v>-9.0746558358370351</v>
          </cell>
        </row>
        <row r="723">
          <cell r="B723">
            <v>6</v>
          </cell>
          <cell r="I723">
            <v>-9</v>
          </cell>
          <cell r="AI723">
            <v>6.0182657519659983</v>
          </cell>
          <cell r="AJ723">
            <v>-9.0639748862441234</v>
          </cell>
        </row>
        <row r="724">
          <cell r="B724">
            <v>4</v>
          </cell>
          <cell r="I724">
            <v>-19</v>
          </cell>
          <cell r="AI724">
            <v>3.9686619247367569</v>
          </cell>
          <cell r="AJ724">
            <v>-19.00763026045195</v>
          </cell>
        </row>
        <row r="725">
          <cell r="B725">
            <v>4</v>
          </cell>
          <cell r="I725">
            <v>15</v>
          </cell>
          <cell r="AI725">
            <v>3.9726198270401869</v>
          </cell>
          <cell r="AJ725">
            <v>14.941966466170543</v>
          </cell>
        </row>
        <row r="726">
          <cell r="B726">
            <v>7</v>
          </cell>
          <cell r="I726">
            <v>-10</v>
          </cell>
          <cell r="AI726">
            <v>6.9235408787552206</v>
          </cell>
          <cell r="AJ726">
            <v>-10.023727488615885</v>
          </cell>
        </row>
        <row r="727">
          <cell r="B727">
            <v>6</v>
          </cell>
          <cell r="I727">
            <v>-7</v>
          </cell>
          <cell r="AI727">
            <v>5.9228833520174486</v>
          </cell>
          <cell r="AJ727">
            <v>-7.062650212555142</v>
          </cell>
        </row>
        <row r="728">
          <cell r="B728">
            <v>4</v>
          </cell>
          <cell r="I728">
            <v>-19</v>
          </cell>
          <cell r="AI728">
            <v>3.9125498667014038</v>
          </cell>
          <cell r="AJ728">
            <v>-18.986725043420073</v>
          </cell>
        </row>
        <row r="729">
          <cell r="B729">
            <v>3</v>
          </cell>
          <cell r="I729">
            <v>-23</v>
          </cell>
          <cell r="AI729">
            <v>2.9935039174831428</v>
          </cell>
          <cell r="AJ729">
            <v>-23.069599945308862</v>
          </cell>
        </row>
        <row r="730">
          <cell r="B730">
            <v>1</v>
          </cell>
          <cell r="I730">
            <v>1</v>
          </cell>
          <cell r="AI730">
            <v>1.033831454020274</v>
          </cell>
          <cell r="AJ730">
            <v>0.9393243738665854</v>
          </cell>
        </row>
        <row r="731">
          <cell r="B731">
            <v>3</v>
          </cell>
          <cell r="I731">
            <v>-12</v>
          </cell>
          <cell r="AI731">
            <v>2.980883250290935</v>
          </cell>
          <cell r="AJ731">
            <v>-12.013250793037431</v>
          </cell>
        </row>
        <row r="732">
          <cell r="B732">
            <v>6</v>
          </cell>
          <cell r="I732">
            <v>-12</v>
          </cell>
          <cell r="AI732">
            <v>5.9537231979533827</v>
          </cell>
          <cell r="AJ732">
            <v>-12.095587397821559</v>
          </cell>
        </row>
        <row r="733">
          <cell r="B733">
            <v>7</v>
          </cell>
          <cell r="I733">
            <v>-26</v>
          </cell>
          <cell r="AI733">
            <v>6.9862212960871934</v>
          </cell>
          <cell r="AJ733">
            <v>-25.957105454470714</v>
          </cell>
        </row>
        <row r="734">
          <cell r="B734">
            <v>3</v>
          </cell>
          <cell r="I734">
            <v>-5</v>
          </cell>
          <cell r="AI734">
            <v>3.090225947422748</v>
          </cell>
          <cell r="AJ734">
            <v>-5.0204552232626414</v>
          </cell>
        </row>
        <row r="735">
          <cell r="B735">
            <v>1</v>
          </cell>
          <cell r="I735">
            <v>13</v>
          </cell>
          <cell r="AI735">
            <v>1.0832782742882614</v>
          </cell>
          <cell r="AJ735">
            <v>13.074840080331549</v>
          </cell>
        </row>
        <row r="736">
          <cell r="B736">
            <v>1</v>
          </cell>
          <cell r="I736">
            <v>-4</v>
          </cell>
          <cell r="AI736">
            <v>0.99377426823316484</v>
          </cell>
          <cell r="AJ736">
            <v>-3.9902542237719749</v>
          </cell>
        </row>
        <row r="737">
          <cell r="B737">
            <v>6</v>
          </cell>
          <cell r="I737">
            <v>-24</v>
          </cell>
          <cell r="AI737">
            <v>5.9990832337906292</v>
          </cell>
          <cell r="AJ737">
            <v>-23.905976799160673</v>
          </cell>
        </row>
        <row r="738">
          <cell r="B738">
            <v>6</v>
          </cell>
          <cell r="I738">
            <v>-23</v>
          </cell>
          <cell r="AI738">
            <v>5.9539661926866749</v>
          </cell>
          <cell r="AJ738">
            <v>-23.025371547452547</v>
          </cell>
        </row>
        <row r="739">
          <cell r="B739">
            <v>1</v>
          </cell>
          <cell r="I739">
            <v>16</v>
          </cell>
          <cell r="AI739">
            <v>1.0819718976664223</v>
          </cell>
          <cell r="AJ739">
            <v>15.988196722533766</v>
          </cell>
        </row>
        <row r="740">
          <cell r="B740">
            <v>1</v>
          </cell>
          <cell r="I740">
            <v>-20</v>
          </cell>
          <cell r="AI740">
            <v>0.94300642903906329</v>
          </cell>
          <cell r="AJ740">
            <v>-20.021268977621517</v>
          </cell>
        </row>
        <row r="741">
          <cell r="B741">
            <v>5</v>
          </cell>
          <cell r="I741">
            <v>-5</v>
          </cell>
          <cell r="AI741">
            <v>5.069264615245733</v>
          </cell>
          <cell r="AJ741">
            <v>-5.0576489302739152</v>
          </cell>
        </row>
        <row r="742">
          <cell r="B742">
            <v>7</v>
          </cell>
          <cell r="I742">
            <v>-9</v>
          </cell>
          <cell r="AI742">
            <v>7.0671213264810806</v>
          </cell>
          <cell r="AJ742">
            <v>-9.0815202385239111</v>
          </cell>
        </row>
        <row r="743">
          <cell r="B743">
            <v>7</v>
          </cell>
          <cell r="I743">
            <v>-17</v>
          </cell>
          <cell r="AI743">
            <v>7.0046615896256359</v>
          </cell>
          <cell r="AJ743">
            <v>-17.094991226306334</v>
          </cell>
        </row>
        <row r="744">
          <cell r="B744">
            <v>7</v>
          </cell>
          <cell r="I744">
            <v>-33</v>
          </cell>
          <cell r="AI744">
            <v>7.0949154733707154</v>
          </cell>
          <cell r="AJ744">
            <v>-33.092141492299405</v>
          </cell>
        </row>
        <row r="745">
          <cell r="B745">
            <v>7</v>
          </cell>
          <cell r="I745">
            <v>2</v>
          </cell>
          <cell r="AI745">
            <v>6.9609143460663221</v>
          </cell>
          <cell r="AJ745">
            <v>1.9622825492051685</v>
          </cell>
        </row>
        <row r="746">
          <cell r="B746">
            <v>7</v>
          </cell>
          <cell r="I746">
            <v>-24</v>
          </cell>
          <cell r="AI746">
            <v>6.9769602024368158</v>
          </cell>
          <cell r="AJ746">
            <v>-24.044037930128731</v>
          </cell>
        </row>
        <row r="747">
          <cell r="B747">
            <v>6</v>
          </cell>
          <cell r="I747">
            <v>-11</v>
          </cell>
          <cell r="AI747">
            <v>5.9314846586071841</v>
          </cell>
          <cell r="AJ747">
            <v>-11.097620027691283</v>
          </cell>
        </row>
        <row r="748">
          <cell r="B748">
            <v>4</v>
          </cell>
          <cell r="I748">
            <v>-14</v>
          </cell>
          <cell r="AI748">
            <v>4.0805190405940275</v>
          </cell>
          <cell r="AJ748">
            <v>-14.019480562601487</v>
          </cell>
        </row>
        <row r="749">
          <cell r="B749">
            <v>4</v>
          </cell>
          <cell r="I749">
            <v>13</v>
          </cell>
          <cell r="AI749">
            <v>3.9751879525342404</v>
          </cell>
          <cell r="AJ749">
            <v>12.915750998318906</v>
          </cell>
        </row>
        <row r="750">
          <cell r="B750">
            <v>4</v>
          </cell>
          <cell r="I750">
            <v>-28</v>
          </cell>
          <cell r="AI750">
            <v>3.9513062847998559</v>
          </cell>
          <cell r="AJ750">
            <v>-28.005271606924175</v>
          </cell>
        </row>
        <row r="751">
          <cell r="B751">
            <v>4</v>
          </cell>
          <cell r="I751">
            <v>-1</v>
          </cell>
          <cell r="AI751">
            <v>4.0789727689961861</v>
          </cell>
          <cell r="AJ751">
            <v>-0.93740457744257311</v>
          </cell>
        </row>
        <row r="752">
          <cell r="B752">
            <v>4</v>
          </cell>
          <cell r="I752">
            <v>16</v>
          </cell>
          <cell r="AI752">
            <v>3.9690692168527213</v>
          </cell>
          <cell r="AJ752">
            <v>16.071463264197568</v>
          </cell>
        </row>
        <row r="753">
          <cell r="B753">
            <v>4</v>
          </cell>
          <cell r="I753">
            <v>0</v>
          </cell>
          <cell r="AI753">
            <v>3.9410642541883267</v>
          </cell>
          <cell r="AJ753">
            <v>1.6996671260446627E-3</v>
          </cell>
        </row>
        <row r="754">
          <cell r="B754">
            <v>4</v>
          </cell>
          <cell r="I754">
            <v>5</v>
          </cell>
          <cell r="AI754">
            <v>3.9908535111085404</v>
          </cell>
          <cell r="AJ754">
            <v>5.0820104080058544</v>
          </cell>
        </row>
        <row r="755">
          <cell r="B755">
            <v>4</v>
          </cell>
          <cell r="I755">
            <v>24</v>
          </cell>
          <cell r="AI755">
            <v>3.9144114813608231</v>
          </cell>
          <cell r="AJ755">
            <v>24.021654661333013</v>
          </cell>
        </row>
        <row r="756">
          <cell r="B756">
            <v>5</v>
          </cell>
          <cell r="I756">
            <v>-26</v>
          </cell>
          <cell r="AI756">
            <v>5.0660813172652883</v>
          </cell>
          <cell r="AJ756">
            <v>-25.918680714625069</v>
          </cell>
        </row>
        <row r="757">
          <cell r="B757">
            <v>5</v>
          </cell>
          <cell r="I757">
            <v>-16</v>
          </cell>
          <cell r="AI757">
            <v>5.0642220057317928</v>
          </cell>
          <cell r="AJ757">
            <v>-15.957495092767365</v>
          </cell>
        </row>
        <row r="758">
          <cell r="B758">
            <v>4</v>
          </cell>
          <cell r="I758">
            <v>-17</v>
          </cell>
          <cell r="AI758">
            <v>3.9020775652748987</v>
          </cell>
          <cell r="AJ758">
            <v>-16.949204798486992</v>
          </cell>
        </row>
        <row r="759">
          <cell r="B759">
            <v>4</v>
          </cell>
          <cell r="I759">
            <v>-4</v>
          </cell>
          <cell r="AI759">
            <v>3.9109743069893885</v>
          </cell>
          <cell r="AJ759">
            <v>-4.0515746631447342</v>
          </cell>
        </row>
        <row r="760">
          <cell r="B760">
            <v>4</v>
          </cell>
          <cell r="I760">
            <v>1</v>
          </cell>
          <cell r="AI760">
            <v>3.9813151023638969</v>
          </cell>
          <cell r="AJ760">
            <v>1.0912217813575928</v>
          </cell>
        </row>
        <row r="761">
          <cell r="B761">
            <v>3</v>
          </cell>
          <cell r="I761">
            <v>-7</v>
          </cell>
          <cell r="AI761">
            <v>3.0164239016872605</v>
          </cell>
          <cell r="AJ761">
            <v>-7.0422158373030186</v>
          </cell>
        </row>
        <row r="762">
          <cell r="B762">
            <v>3</v>
          </cell>
          <cell r="I762">
            <v>-30</v>
          </cell>
          <cell r="AI762">
            <v>2.9262831154736806</v>
          </cell>
          <cell r="AJ762">
            <v>-30.042351845322628</v>
          </cell>
        </row>
        <row r="763">
          <cell r="B763">
            <v>3</v>
          </cell>
          <cell r="I763">
            <v>-14</v>
          </cell>
          <cell r="AI763">
            <v>2.9153122035032366</v>
          </cell>
          <cell r="AJ763">
            <v>-14.067410521640156</v>
          </cell>
        </row>
        <row r="764">
          <cell r="B764">
            <v>3</v>
          </cell>
          <cell r="I764">
            <v>10</v>
          </cell>
          <cell r="AI764">
            <v>2.9140006456293048</v>
          </cell>
          <cell r="AJ764">
            <v>9.909909780338225</v>
          </cell>
        </row>
        <row r="765">
          <cell r="B765">
            <v>2</v>
          </cell>
          <cell r="I765">
            <v>-2</v>
          </cell>
          <cell r="AI765">
            <v>2.0090642641970526</v>
          </cell>
          <cell r="AJ765">
            <v>-1.9866642321994508</v>
          </cell>
        </row>
        <row r="766">
          <cell r="B766">
            <v>2</v>
          </cell>
          <cell r="I766">
            <v>7</v>
          </cell>
          <cell r="AI766">
            <v>1.9828924800199821</v>
          </cell>
          <cell r="AJ766">
            <v>7.0683504097089358</v>
          </cell>
        </row>
        <row r="767">
          <cell r="B767">
            <v>7</v>
          </cell>
          <cell r="I767">
            <v>-6</v>
          </cell>
          <cell r="AI767">
            <v>7.0296527180151758</v>
          </cell>
          <cell r="AJ767">
            <v>-5.9928512921288339</v>
          </cell>
        </row>
        <row r="768">
          <cell r="B768">
            <v>7</v>
          </cell>
          <cell r="I768">
            <v>3</v>
          </cell>
          <cell r="AI768">
            <v>6.9674374718486183</v>
          </cell>
          <cell r="AJ768">
            <v>2.9080411014445522</v>
          </cell>
        </row>
        <row r="769">
          <cell r="B769">
            <v>7</v>
          </cell>
          <cell r="I769">
            <v>21</v>
          </cell>
          <cell r="AI769">
            <v>6.9269785783162217</v>
          </cell>
          <cell r="AJ769">
            <v>20.940452703069425</v>
          </cell>
        </row>
        <row r="770">
          <cell r="B770">
            <v>7</v>
          </cell>
          <cell r="I770">
            <v>-11</v>
          </cell>
          <cell r="AI770">
            <v>6.9558775907345192</v>
          </cell>
          <cell r="AJ770">
            <v>-10.974951825619314</v>
          </cell>
        </row>
        <row r="771">
          <cell r="B771">
            <v>6</v>
          </cell>
          <cell r="I771">
            <v>-14</v>
          </cell>
          <cell r="AI771">
            <v>5.9699942467665288</v>
          </cell>
          <cell r="AJ771">
            <v>-14.028005465579493</v>
          </cell>
        </row>
        <row r="772">
          <cell r="B772">
            <v>5</v>
          </cell>
          <cell r="I772">
            <v>6</v>
          </cell>
          <cell r="AI772">
            <v>5.0595330653655548</v>
          </cell>
          <cell r="AJ772">
            <v>5.9387710891185144</v>
          </cell>
        </row>
        <row r="773">
          <cell r="B773">
            <v>5</v>
          </cell>
          <cell r="I773">
            <v>0</v>
          </cell>
          <cell r="AI773">
            <v>4.9620490115234981</v>
          </cell>
          <cell r="AJ773">
            <v>7.882034722356801E-2</v>
          </cell>
        </row>
        <row r="774">
          <cell r="B774">
            <v>4</v>
          </cell>
          <cell r="I774">
            <v>5</v>
          </cell>
          <cell r="AI774">
            <v>3.9278060414207503</v>
          </cell>
          <cell r="AJ774">
            <v>5.0926270937410569</v>
          </cell>
        </row>
        <row r="775">
          <cell r="B775">
            <v>5</v>
          </cell>
          <cell r="I775">
            <v>-20</v>
          </cell>
          <cell r="AI775">
            <v>5.0613109736348356</v>
          </cell>
          <cell r="AJ775">
            <v>-19.900837048475857</v>
          </cell>
        </row>
        <row r="776">
          <cell r="B776">
            <v>3</v>
          </cell>
          <cell r="I776">
            <v>-19</v>
          </cell>
          <cell r="AI776">
            <v>2.9560506063485485</v>
          </cell>
          <cell r="AJ776">
            <v>-18.939119951151664</v>
          </cell>
        </row>
        <row r="777">
          <cell r="B777">
            <v>3</v>
          </cell>
          <cell r="I777">
            <v>-5</v>
          </cell>
          <cell r="AI777">
            <v>2.9005898630597389</v>
          </cell>
          <cell r="AJ777">
            <v>-5.0223224774192419</v>
          </cell>
        </row>
        <row r="778">
          <cell r="B778">
            <v>2</v>
          </cell>
          <cell r="I778">
            <v>-16</v>
          </cell>
          <cell r="AI778">
            <v>1.9213720511953731</v>
          </cell>
          <cell r="AJ778">
            <v>-15.905983090542135</v>
          </cell>
        </row>
        <row r="779">
          <cell r="B779">
            <v>1</v>
          </cell>
          <cell r="I779">
            <v>-45</v>
          </cell>
          <cell r="AI779">
            <v>1.0660087683591242</v>
          </cell>
          <cell r="AJ779">
            <v>-45.050530793446406</v>
          </cell>
        </row>
        <row r="780">
          <cell r="B780">
            <v>4</v>
          </cell>
          <cell r="I780">
            <v>6</v>
          </cell>
          <cell r="AI780">
            <v>3.9522452211463821</v>
          </cell>
          <cell r="AJ780">
            <v>6.0727732123596896</v>
          </cell>
        </row>
        <row r="781">
          <cell r="B781">
            <v>4</v>
          </cell>
          <cell r="I781">
            <v>14</v>
          </cell>
          <cell r="AI781">
            <v>3.991395689322037</v>
          </cell>
          <cell r="AJ781">
            <v>14.057485330176124</v>
          </cell>
        </row>
        <row r="782">
          <cell r="B782">
            <v>2</v>
          </cell>
          <cell r="I782">
            <v>6</v>
          </cell>
          <cell r="AI782">
            <v>2.0934815576873604</v>
          </cell>
          <cell r="AJ782">
            <v>5.9649683102659807</v>
          </cell>
        </row>
        <row r="783">
          <cell r="B783">
            <v>1</v>
          </cell>
          <cell r="I783">
            <v>3</v>
          </cell>
          <cell r="AI783">
            <v>1.0388064910618584</v>
          </cell>
          <cell r="AJ783">
            <v>2.9790290343084229</v>
          </cell>
        </row>
        <row r="784">
          <cell r="B784">
            <v>1</v>
          </cell>
          <cell r="I784">
            <v>-22</v>
          </cell>
          <cell r="AI784">
            <v>1.0768561043275715</v>
          </cell>
          <cell r="AJ784">
            <v>-21.916501702016316</v>
          </cell>
        </row>
        <row r="785">
          <cell r="B785">
            <v>1</v>
          </cell>
          <cell r="I785">
            <v>-10</v>
          </cell>
          <cell r="AI785">
            <v>0.93071837543915359</v>
          </cell>
          <cell r="AJ785">
            <v>-9.9171574682024133</v>
          </cell>
        </row>
        <row r="786">
          <cell r="B786">
            <v>1</v>
          </cell>
          <cell r="I786">
            <v>16</v>
          </cell>
          <cell r="AI786">
            <v>1.0051064520596658</v>
          </cell>
          <cell r="AJ786">
            <v>16.008814550996242</v>
          </cell>
        </row>
        <row r="787">
          <cell r="B787">
            <v>6</v>
          </cell>
          <cell r="I787">
            <v>-32</v>
          </cell>
          <cell r="AI787">
            <v>6.0394545359721503</v>
          </cell>
          <cell r="AJ787">
            <v>-31.902287780675575</v>
          </cell>
        </row>
        <row r="788">
          <cell r="B788">
            <v>6</v>
          </cell>
          <cell r="I788">
            <v>-17</v>
          </cell>
          <cell r="AI788">
            <v>6.0341777693377177</v>
          </cell>
          <cell r="AJ788">
            <v>-16.981915599695778</v>
          </cell>
        </row>
        <row r="789">
          <cell r="B789">
            <v>1</v>
          </cell>
          <cell r="I789">
            <v>1</v>
          </cell>
          <cell r="AI789">
            <v>0.91074698547079624</v>
          </cell>
          <cell r="AJ789">
            <v>1.0704799513726679</v>
          </cell>
        </row>
        <row r="790">
          <cell r="B790">
            <v>1</v>
          </cell>
          <cell r="I790">
            <v>-12</v>
          </cell>
          <cell r="AI790">
            <v>0.91859898082505331</v>
          </cell>
          <cell r="AJ790">
            <v>-12.009377146119025</v>
          </cell>
        </row>
        <row r="791">
          <cell r="B791">
            <v>5</v>
          </cell>
          <cell r="I791">
            <v>-38</v>
          </cell>
          <cell r="AI791">
            <v>4.9051622416264342</v>
          </cell>
          <cell r="AJ791">
            <v>-37.953523686151662</v>
          </cell>
        </row>
        <row r="792">
          <cell r="B792">
            <v>1</v>
          </cell>
          <cell r="I792">
            <v>-12</v>
          </cell>
          <cell r="AI792">
            <v>1.0675396423289354</v>
          </cell>
          <cell r="AJ792">
            <v>-11.974212616392787</v>
          </cell>
        </row>
        <row r="793">
          <cell r="B793">
            <v>1</v>
          </cell>
          <cell r="I793">
            <v>4</v>
          </cell>
          <cell r="AI793">
            <v>1.0799902285871161</v>
          </cell>
          <cell r="AJ793">
            <v>3.9781579192703025</v>
          </cell>
        </row>
        <row r="794">
          <cell r="B794">
            <v>2</v>
          </cell>
          <cell r="I794">
            <v>-9</v>
          </cell>
          <cell r="AI794">
            <v>1.9435871880084576</v>
          </cell>
          <cell r="AJ794">
            <v>-9.0588683539863943</v>
          </cell>
        </row>
        <row r="795">
          <cell r="B795">
            <v>2</v>
          </cell>
          <cell r="I795">
            <v>8</v>
          </cell>
          <cell r="AI795">
            <v>2.0360968483305935</v>
          </cell>
          <cell r="AJ795">
            <v>7.9624329249747117</v>
          </cell>
        </row>
        <row r="796">
          <cell r="B796">
            <v>2</v>
          </cell>
          <cell r="I796">
            <v>-9</v>
          </cell>
          <cell r="AI796">
            <v>2.0179126562592979</v>
          </cell>
          <cell r="AJ796">
            <v>-9.0266602354913417</v>
          </cell>
        </row>
        <row r="797">
          <cell r="B797">
            <v>3</v>
          </cell>
          <cell r="I797">
            <v>-11</v>
          </cell>
          <cell r="AI797">
            <v>2.9285596325864383</v>
          </cell>
          <cell r="AJ797">
            <v>-10.949378672971017</v>
          </cell>
        </row>
        <row r="798">
          <cell r="B798">
            <v>3</v>
          </cell>
          <cell r="I798">
            <v>16</v>
          </cell>
          <cell r="AI798">
            <v>3.013047742986684</v>
          </cell>
          <cell r="AJ798">
            <v>16.024762602786804</v>
          </cell>
        </row>
        <row r="799">
          <cell r="B799">
            <v>3</v>
          </cell>
          <cell r="I799">
            <v>-25</v>
          </cell>
          <cell r="AI799">
            <v>2.9449960886656612</v>
          </cell>
          <cell r="AJ799">
            <v>-24.919806777278755</v>
          </cell>
        </row>
        <row r="800">
          <cell r="B800">
            <v>2</v>
          </cell>
          <cell r="I800">
            <v>14</v>
          </cell>
          <cell r="AI800">
            <v>2.0225142091509594</v>
          </cell>
          <cell r="AJ800">
            <v>14.01290804104554</v>
          </cell>
        </row>
        <row r="801">
          <cell r="B801">
            <v>6</v>
          </cell>
          <cell r="I801">
            <v>-1</v>
          </cell>
          <cell r="AI801">
            <v>6.019950943591927</v>
          </cell>
          <cell r="AJ801">
            <v>-0.96240127033846745</v>
          </cell>
        </row>
        <row r="802">
          <cell r="B802">
            <v>6</v>
          </cell>
          <cell r="I802">
            <v>-16</v>
          </cell>
          <cell r="AI802">
            <v>6.0992647410646104</v>
          </cell>
          <cell r="AJ802">
            <v>-16.065340426961335</v>
          </cell>
        </row>
        <row r="803">
          <cell r="B803">
            <v>6</v>
          </cell>
          <cell r="I803">
            <v>-2</v>
          </cell>
          <cell r="AI803">
            <v>5.922875212573663</v>
          </cell>
          <cell r="AJ803">
            <v>-2.0774164956455428</v>
          </cell>
        </row>
        <row r="804">
          <cell r="B804">
            <v>6</v>
          </cell>
          <cell r="I804">
            <v>-9</v>
          </cell>
          <cell r="AI804">
            <v>6.0784302555949736</v>
          </cell>
          <cell r="AJ804">
            <v>-9.0754284984166347</v>
          </cell>
        </row>
        <row r="805">
          <cell r="B805">
            <v>2</v>
          </cell>
          <cell r="I805">
            <v>9</v>
          </cell>
          <cell r="AI805">
            <v>1.9333244727966163</v>
          </cell>
          <cell r="AJ805">
            <v>9.0667238124172282</v>
          </cell>
        </row>
        <row r="806">
          <cell r="B806">
            <v>7</v>
          </cell>
          <cell r="I806">
            <v>6</v>
          </cell>
          <cell r="AI806">
            <v>6.9292727421129934</v>
          </cell>
          <cell r="AJ806">
            <v>6.0513409748361084</v>
          </cell>
        </row>
        <row r="807">
          <cell r="B807">
            <v>7</v>
          </cell>
          <cell r="I807">
            <v>-10</v>
          </cell>
          <cell r="AI807">
            <v>7.0309560456000924</v>
          </cell>
          <cell r="AJ807">
            <v>-10.058373000203559</v>
          </cell>
        </row>
        <row r="808">
          <cell r="B808">
            <v>7</v>
          </cell>
          <cell r="I808">
            <v>-5</v>
          </cell>
          <cell r="AI808">
            <v>6.9699508572376825</v>
          </cell>
          <cell r="AJ808">
            <v>-5.0356685673771118</v>
          </cell>
        </row>
        <row r="809">
          <cell r="B809">
            <v>1</v>
          </cell>
          <cell r="I809">
            <v>2</v>
          </cell>
          <cell r="AI809">
            <v>0.94861952069346456</v>
          </cell>
          <cell r="AJ809">
            <v>2.0833711972497979</v>
          </cell>
        </row>
        <row r="810">
          <cell r="B810">
            <v>1</v>
          </cell>
          <cell r="I810">
            <v>-4</v>
          </cell>
          <cell r="AI810">
            <v>1.068031847905367</v>
          </cell>
          <cell r="AJ810">
            <v>-4.0251655456832891</v>
          </cell>
        </row>
        <row r="811">
          <cell r="B811">
            <v>7</v>
          </cell>
          <cell r="I811">
            <v>4</v>
          </cell>
          <cell r="AI811">
            <v>6.9437046663572666</v>
          </cell>
          <cell r="AJ811">
            <v>4.0946169942900354</v>
          </cell>
        </row>
        <row r="812">
          <cell r="B812">
            <v>7</v>
          </cell>
          <cell r="I812">
            <v>12</v>
          </cell>
          <cell r="AI812">
            <v>7.0033685777607984</v>
          </cell>
          <cell r="AJ812">
            <v>11.991733525193339</v>
          </cell>
        </row>
        <row r="813">
          <cell r="B813">
            <v>6</v>
          </cell>
          <cell r="I813">
            <v>-8</v>
          </cell>
          <cell r="AI813">
            <v>6.038232178071981</v>
          </cell>
          <cell r="AJ813">
            <v>-7.961825582104459</v>
          </cell>
        </row>
        <row r="814">
          <cell r="B814">
            <v>4</v>
          </cell>
          <cell r="I814">
            <v>-11</v>
          </cell>
          <cell r="AI814">
            <v>3.9284275346089061</v>
          </cell>
          <cell r="AJ814">
            <v>-10.901941149195064</v>
          </cell>
        </row>
        <row r="815">
          <cell r="B815">
            <v>4</v>
          </cell>
          <cell r="I815">
            <v>30</v>
          </cell>
          <cell r="AI815">
            <v>3.9344070331413721</v>
          </cell>
          <cell r="AJ815">
            <v>29.997340181335606</v>
          </cell>
        </row>
        <row r="816">
          <cell r="B816">
            <v>5</v>
          </cell>
          <cell r="I816">
            <v>-14</v>
          </cell>
          <cell r="AI816">
            <v>4.9897608410960483</v>
          </cell>
          <cell r="AJ816">
            <v>-13.936884990477751</v>
          </cell>
        </row>
        <row r="817">
          <cell r="B817">
            <v>5</v>
          </cell>
          <cell r="I817">
            <v>5</v>
          </cell>
          <cell r="AI817">
            <v>4.9200019674926319</v>
          </cell>
          <cell r="AJ817">
            <v>4.9334391903209696</v>
          </cell>
        </row>
        <row r="818">
          <cell r="B818">
            <v>5</v>
          </cell>
          <cell r="I818">
            <v>2</v>
          </cell>
          <cell r="AI818">
            <v>4.9724584116798543</v>
          </cell>
          <cell r="AJ818">
            <v>1.9646987272795666</v>
          </cell>
        </row>
        <row r="819">
          <cell r="B819">
            <v>5</v>
          </cell>
          <cell r="I819">
            <v>-15</v>
          </cell>
          <cell r="AI819">
            <v>4.9402863528035876</v>
          </cell>
          <cell r="AJ819">
            <v>-14.913304634524785</v>
          </cell>
        </row>
        <row r="820">
          <cell r="B820">
            <v>3</v>
          </cell>
          <cell r="I820">
            <v>3</v>
          </cell>
          <cell r="AI820">
            <v>3.0829490283632897</v>
          </cell>
          <cell r="AJ820">
            <v>2.9003649840311616</v>
          </cell>
        </row>
        <row r="821">
          <cell r="B821">
            <v>4</v>
          </cell>
          <cell r="I821">
            <v>-21</v>
          </cell>
          <cell r="AI821">
            <v>3.9989339116510529</v>
          </cell>
          <cell r="AJ821">
            <v>-21.086874943957422</v>
          </cell>
        </row>
        <row r="822">
          <cell r="B822">
            <v>5</v>
          </cell>
          <cell r="I822">
            <v>-26</v>
          </cell>
          <cell r="AI822">
            <v>4.9091461323137695</v>
          </cell>
          <cell r="AJ822">
            <v>-25.945637807096738</v>
          </cell>
        </row>
        <row r="823">
          <cell r="B823">
            <v>5</v>
          </cell>
          <cell r="I823">
            <v>1</v>
          </cell>
          <cell r="AI823">
            <v>5.0303945516627797</v>
          </cell>
          <cell r="AJ823">
            <v>0.95646366865958432</v>
          </cell>
        </row>
        <row r="824">
          <cell r="B824">
            <v>5</v>
          </cell>
          <cell r="I824">
            <v>-23</v>
          </cell>
          <cell r="AI824">
            <v>4.9438372671348674</v>
          </cell>
          <cell r="AJ824">
            <v>-22.926581499624998</v>
          </cell>
        </row>
        <row r="825">
          <cell r="B825">
            <v>7</v>
          </cell>
          <cell r="I825">
            <v>19</v>
          </cell>
          <cell r="AI825">
            <v>7.0353336345813409</v>
          </cell>
          <cell r="AJ825">
            <v>19.090833078200781</v>
          </cell>
        </row>
        <row r="826">
          <cell r="B826">
            <v>7</v>
          </cell>
          <cell r="I826">
            <v>9</v>
          </cell>
          <cell r="AI826">
            <v>6.9794772273788919</v>
          </cell>
          <cell r="AJ826">
            <v>9.0370227599605162</v>
          </cell>
        </row>
        <row r="827">
          <cell r="B827">
            <v>7</v>
          </cell>
          <cell r="I827">
            <v>-19</v>
          </cell>
          <cell r="AI827">
            <v>6.9028185303154999</v>
          </cell>
          <cell r="AJ827">
            <v>-19.096743959269119</v>
          </cell>
        </row>
        <row r="828">
          <cell r="B828">
            <v>4</v>
          </cell>
          <cell r="I828">
            <v>9</v>
          </cell>
          <cell r="AI828">
            <v>3.9708817475959628</v>
          </cell>
          <cell r="AJ828">
            <v>9.0004817659913758</v>
          </cell>
        </row>
        <row r="829">
          <cell r="B829">
            <v>6</v>
          </cell>
          <cell r="I829">
            <v>1</v>
          </cell>
          <cell r="AI829">
            <v>5.9105717103809283</v>
          </cell>
          <cell r="AJ829">
            <v>0.929115607799604</v>
          </cell>
        </row>
        <row r="830">
          <cell r="B830">
            <v>7</v>
          </cell>
          <cell r="I830">
            <v>-17</v>
          </cell>
          <cell r="AI830">
            <v>6.997421373511477</v>
          </cell>
          <cell r="AJ830">
            <v>-17.046502799546914</v>
          </cell>
        </row>
        <row r="831">
          <cell r="B831">
            <v>7</v>
          </cell>
          <cell r="I831">
            <v>-16</v>
          </cell>
          <cell r="AI831">
            <v>7.0383953435985536</v>
          </cell>
          <cell r="AJ831">
            <v>-16.027099327882517</v>
          </cell>
        </row>
        <row r="832">
          <cell r="B832">
            <v>7</v>
          </cell>
          <cell r="I832">
            <v>-9</v>
          </cell>
          <cell r="AI832">
            <v>6.9343628452689536</v>
          </cell>
          <cell r="AJ832">
            <v>-8.9745111715864194</v>
          </cell>
        </row>
        <row r="833">
          <cell r="B833">
            <v>7</v>
          </cell>
          <cell r="I833">
            <v>-7</v>
          </cell>
          <cell r="AI833">
            <v>6.9014775224556395</v>
          </cell>
          <cell r="AJ833">
            <v>-6.981245386373879</v>
          </cell>
        </row>
        <row r="834">
          <cell r="B834">
            <v>1</v>
          </cell>
          <cell r="I834">
            <v>1</v>
          </cell>
          <cell r="AI834">
            <v>1.0065286798359674</v>
          </cell>
          <cell r="AJ834">
            <v>1.0238553980372509</v>
          </cell>
        </row>
        <row r="835">
          <cell r="B835">
            <v>7</v>
          </cell>
          <cell r="I835">
            <v>-8</v>
          </cell>
          <cell r="AI835">
            <v>7.0633383458418066</v>
          </cell>
          <cell r="AJ835">
            <v>-8.0204367613550396</v>
          </cell>
        </row>
        <row r="836">
          <cell r="B836">
            <v>2</v>
          </cell>
          <cell r="I836">
            <v>-7</v>
          </cell>
          <cell r="AI836">
            <v>1.9581963367108957</v>
          </cell>
          <cell r="AJ836">
            <v>-6.9455252184504825</v>
          </cell>
        </row>
        <row r="837">
          <cell r="B837">
            <v>3</v>
          </cell>
          <cell r="I837">
            <v>-20</v>
          </cell>
          <cell r="AI837">
            <v>3.0606509581587216</v>
          </cell>
          <cell r="AJ837">
            <v>-20.045858042518098</v>
          </cell>
        </row>
        <row r="838">
          <cell r="B838">
            <v>3</v>
          </cell>
          <cell r="I838">
            <v>-8</v>
          </cell>
          <cell r="AI838">
            <v>3.0878864831950148</v>
          </cell>
          <cell r="AJ838">
            <v>-8.0208831759428776</v>
          </cell>
        </row>
        <row r="839">
          <cell r="B839">
            <v>2</v>
          </cell>
          <cell r="I839">
            <v>-2</v>
          </cell>
          <cell r="AI839">
            <v>1.9640126436274459</v>
          </cell>
          <cell r="AJ839">
            <v>-1.9012787028630087</v>
          </cell>
        </row>
        <row r="840">
          <cell r="B840">
            <v>2</v>
          </cell>
          <cell r="I840">
            <v>-14</v>
          </cell>
          <cell r="AI840">
            <v>1.9837165177581721</v>
          </cell>
          <cell r="AJ840">
            <v>-13.900225346670849</v>
          </cell>
        </row>
        <row r="841">
          <cell r="B841">
            <v>2</v>
          </cell>
          <cell r="I841">
            <v>11</v>
          </cell>
          <cell r="AI841">
            <v>2.0897101904353006</v>
          </cell>
          <cell r="AJ841">
            <v>11.075367089969271</v>
          </cell>
        </row>
        <row r="842">
          <cell r="B842">
            <v>2</v>
          </cell>
          <cell r="I842">
            <v>-4</v>
          </cell>
          <cell r="AI842">
            <v>2.0835686896673087</v>
          </cell>
          <cell r="AJ842">
            <v>-3.9591283948940923</v>
          </cell>
        </row>
        <row r="843">
          <cell r="B843">
            <v>3</v>
          </cell>
          <cell r="I843">
            <v>-15</v>
          </cell>
          <cell r="AI843">
            <v>3.0279480114614654</v>
          </cell>
          <cell r="AJ843">
            <v>-14.987486139697017</v>
          </cell>
        </row>
        <row r="844">
          <cell r="B844">
            <v>3</v>
          </cell>
          <cell r="I844">
            <v>-12</v>
          </cell>
          <cell r="AI844">
            <v>2.906067316889307</v>
          </cell>
          <cell r="AJ844">
            <v>-12.039676896866892</v>
          </cell>
        </row>
        <row r="845">
          <cell r="B845">
            <v>4</v>
          </cell>
          <cell r="I845">
            <v>4</v>
          </cell>
          <cell r="AI845">
            <v>4.0319876585062353</v>
          </cell>
          <cell r="AJ845">
            <v>3.980090385498245</v>
          </cell>
        </row>
        <row r="846">
          <cell r="B846">
            <v>4</v>
          </cell>
          <cell r="I846">
            <v>14</v>
          </cell>
          <cell r="AI846">
            <v>4.0613466417715927</v>
          </cell>
          <cell r="AJ846">
            <v>13.959017706981811</v>
          </cell>
        </row>
        <row r="847">
          <cell r="B847">
            <v>4</v>
          </cell>
          <cell r="I847">
            <v>-20</v>
          </cell>
          <cell r="AI847">
            <v>4.0154154027352007</v>
          </cell>
          <cell r="AJ847">
            <v>-20.045128356327872</v>
          </cell>
        </row>
        <row r="848">
          <cell r="B848">
            <v>3</v>
          </cell>
          <cell r="I848">
            <v>0</v>
          </cell>
          <cell r="AI848">
            <v>3.0191213302895705</v>
          </cell>
          <cell r="AJ848">
            <v>2.1909660298886607E-2</v>
          </cell>
        </row>
        <row r="849">
          <cell r="B849">
            <v>3</v>
          </cell>
          <cell r="I849">
            <v>27</v>
          </cell>
          <cell r="AI849">
            <v>2.9812252209173127</v>
          </cell>
          <cell r="AJ849">
            <v>26.965475426031634</v>
          </cell>
        </row>
        <row r="850">
          <cell r="B850">
            <v>3</v>
          </cell>
          <cell r="I850">
            <v>9</v>
          </cell>
          <cell r="AI850">
            <v>3.0235194862817028</v>
          </cell>
          <cell r="AJ850">
            <v>9.0448858616118066</v>
          </cell>
        </row>
        <row r="851">
          <cell r="B851">
            <v>6</v>
          </cell>
          <cell r="I851">
            <v>-17</v>
          </cell>
          <cell r="AI851">
            <v>5.9181086528556222</v>
          </cell>
          <cell r="AJ851">
            <v>-17.069704221515863</v>
          </cell>
        </row>
        <row r="852">
          <cell r="B852">
            <v>6</v>
          </cell>
          <cell r="I852">
            <v>-16</v>
          </cell>
          <cell r="AI852">
            <v>6.036997031678518</v>
          </cell>
          <cell r="AJ852">
            <v>-16.034199247422706</v>
          </cell>
        </row>
        <row r="853">
          <cell r="B853">
            <v>4</v>
          </cell>
          <cell r="I853">
            <v>-16</v>
          </cell>
          <cell r="AI853">
            <v>3.9021000749977337</v>
          </cell>
          <cell r="AJ853">
            <v>-15.992303636332876</v>
          </cell>
        </row>
        <row r="854">
          <cell r="B854">
            <v>6</v>
          </cell>
          <cell r="I854">
            <v>-5</v>
          </cell>
          <cell r="AI854">
            <v>6.0161320997119319</v>
          </cell>
          <cell r="AJ854">
            <v>-4.9919145632447437</v>
          </cell>
        </row>
        <row r="855">
          <cell r="B855">
            <v>6</v>
          </cell>
          <cell r="I855">
            <v>-26</v>
          </cell>
          <cell r="AI855">
            <v>5.911791096106457</v>
          </cell>
          <cell r="AJ855">
            <v>-26.068743946537147</v>
          </cell>
        </row>
        <row r="856">
          <cell r="B856">
            <v>6</v>
          </cell>
          <cell r="I856">
            <v>-15</v>
          </cell>
          <cell r="AI856">
            <v>5.9896049403860738</v>
          </cell>
          <cell r="AJ856">
            <v>-15.029967676756305</v>
          </cell>
        </row>
        <row r="857">
          <cell r="B857">
            <v>7</v>
          </cell>
          <cell r="I857">
            <v>13</v>
          </cell>
          <cell r="AI857">
            <v>7.0173421097298476</v>
          </cell>
          <cell r="AJ857">
            <v>13.057503462579199</v>
          </cell>
        </row>
        <row r="858">
          <cell r="B858">
            <v>7</v>
          </cell>
          <cell r="I858">
            <v>-18</v>
          </cell>
          <cell r="AI858">
            <v>7.00157494703216</v>
          </cell>
          <cell r="AJ858">
            <v>-18.017799572739129</v>
          </cell>
        </row>
        <row r="859">
          <cell r="B859">
            <v>5</v>
          </cell>
          <cell r="I859">
            <v>17</v>
          </cell>
          <cell r="AI859">
            <v>4.9796218120194107</v>
          </cell>
          <cell r="AJ859">
            <v>16.984281055311975</v>
          </cell>
        </row>
        <row r="860">
          <cell r="B860">
            <v>7</v>
          </cell>
          <cell r="I860">
            <v>-12</v>
          </cell>
          <cell r="AI860">
            <v>6.9821032546543789</v>
          </cell>
          <cell r="AJ860">
            <v>-11.971974291129252</v>
          </cell>
        </row>
        <row r="861">
          <cell r="B861">
            <v>6</v>
          </cell>
          <cell r="I861">
            <v>-6</v>
          </cell>
          <cell r="AI861">
            <v>5.9624965360015256</v>
          </cell>
          <cell r="AJ861">
            <v>-5.9716133965630993</v>
          </cell>
        </row>
        <row r="862">
          <cell r="B862">
            <v>6</v>
          </cell>
          <cell r="I862">
            <v>-16</v>
          </cell>
          <cell r="AI862">
            <v>6.084042687086443</v>
          </cell>
          <cell r="AJ862">
            <v>-16.059770256774673</v>
          </cell>
        </row>
        <row r="863">
          <cell r="B863">
            <v>7</v>
          </cell>
          <cell r="I863">
            <v>-21</v>
          </cell>
          <cell r="AI863">
            <v>7.0310480294443813</v>
          </cell>
          <cell r="AJ863">
            <v>-20.986956593052284</v>
          </cell>
        </row>
        <row r="864">
          <cell r="B864">
            <v>1</v>
          </cell>
          <cell r="I864">
            <v>-14</v>
          </cell>
          <cell r="AI864">
            <v>1.0515631395403062</v>
          </cell>
          <cell r="AJ864">
            <v>-14.07899935932531</v>
          </cell>
        </row>
        <row r="865">
          <cell r="B865">
            <v>7</v>
          </cell>
          <cell r="I865">
            <v>-15</v>
          </cell>
          <cell r="AI865">
            <v>6.9802358117945476</v>
          </cell>
          <cell r="AJ865">
            <v>-15.061274859154265</v>
          </cell>
        </row>
        <row r="866">
          <cell r="B866">
            <v>7</v>
          </cell>
          <cell r="I866">
            <v>-6</v>
          </cell>
          <cell r="AI866">
            <v>7.0344202313926738</v>
          </cell>
          <cell r="AJ866">
            <v>-6.0126755628038495</v>
          </cell>
        </row>
        <row r="867">
          <cell r="B867">
            <v>7</v>
          </cell>
          <cell r="I867">
            <v>-24</v>
          </cell>
          <cell r="AI867">
            <v>6.9149761013988185</v>
          </cell>
          <cell r="AJ867">
            <v>-23.963233860929272</v>
          </cell>
        </row>
        <row r="868">
          <cell r="B868">
            <v>7</v>
          </cell>
          <cell r="I868">
            <v>-4</v>
          </cell>
          <cell r="AI868">
            <v>6.9192533257059905</v>
          </cell>
          <cell r="AJ868">
            <v>-3.9908602915689904</v>
          </cell>
        </row>
        <row r="869">
          <cell r="B869">
            <v>1</v>
          </cell>
          <cell r="I869">
            <v>-14</v>
          </cell>
          <cell r="AI869">
            <v>1.0592908965346397</v>
          </cell>
          <cell r="AJ869">
            <v>-13.945138673894744</v>
          </cell>
        </row>
        <row r="870">
          <cell r="B870">
            <v>1</v>
          </cell>
          <cell r="I870">
            <v>-21</v>
          </cell>
          <cell r="AI870">
            <v>1.0742548924681308</v>
          </cell>
          <cell r="AJ870">
            <v>-20.908414167213493</v>
          </cell>
        </row>
        <row r="871">
          <cell r="B871">
            <v>1</v>
          </cell>
          <cell r="I871">
            <v>-5</v>
          </cell>
          <cell r="AI871">
            <v>0.96362598602018512</v>
          </cell>
          <cell r="AJ871">
            <v>-4.9211062133409982</v>
          </cell>
        </row>
        <row r="872">
          <cell r="B872">
            <v>2</v>
          </cell>
          <cell r="I872">
            <v>-8</v>
          </cell>
          <cell r="AI872">
            <v>2.0577617765668581</v>
          </cell>
          <cell r="AJ872">
            <v>-8.0902975981648275</v>
          </cell>
        </row>
        <row r="873">
          <cell r="B873">
            <v>2</v>
          </cell>
          <cell r="I873">
            <v>-4</v>
          </cell>
          <cell r="AI873">
            <v>2.08501667406526</v>
          </cell>
          <cell r="AJ873">
            <v>-4.0762750489989088</v>
          </cell>
        </row>
        <row r="874">
          <cell r="B874">
            <v>2</v>
          </cell>
          <cell r="I874">
            <v>-9</v>
          </cell>
          <cell r="AI874">
            <v>2.0183989653032954</v>
          </cell>
          <cell r="AJ874">
            <v>-9.0851556391305017</v>
          </cell>
        </row>
        <row r="875">
          <cell r="B875">
            <v>2</v>
          </cell>
          <cell r="I875">
            <v>1</v>
          </cell>
          <cell r="AI875">
            <v>1.9001745620210926</v>
          </cell>
          <cell r="AJ875">
            <v>1.0212568051482025</v>
          </cell>
        </row>
        <row r="876">
          <cell r="B876">
            <v>2</v>
          </cell>
          <cell r="I876">
            <v>-8</v>
          </cell>
          <cell r="AI876">
            <v>2.0398395079555214</v>
          </cell>
          <cell r="AJ876">
            <v>-7.9287383440319976</v>
          </cell>
        </row>
        <row r="877">
          <cell r="B877">
            <v>2</v>
          </cell>
          <cell r="I877">
            <v>2</v>
          </cell>
          <cell r="AI877">
            <v>1.983954920139714</v>
          </cell>
          <cell r="AJ877">
            <v>2.0805804360437516</v>
          </cell>
        </row>
        <row r="878">
          <cell r="B878">
            <v>3</v>
          </cell>
          <cell r="I878">
            <v>-3</v>
          </cell>
          <cell r="AI878">
            <v>2.918555148127369</v>
          </cell>
          <cell r="AJ878">
            <v>-2.9984193618169463</v>
          </cell>
        </row>
        <row r="879">
          <cell r="B879">
            <v>3</v>
          </cell>
          <cell r="I879">
            <v>-21</v>
          </cell>
          <cell r="AI879">
            <v>3.0987115465535564</v>
          </cell>
          <cell r="AJ879">
            <v>-20.972066239775508</v>
          </cell>
        </row>
        <row r="880">
          <cell r="B880">
            <v>5</v>
          </cell>
          <cell r="I880">
            <v>19</v>
          </cell>
          <cell r="AI880">
            <v>5.0409169644651275</v>
          </cell>
          <cell r="AJ880">
            <v>18.960666199459055</v>
          </cell>
        </row>
        <row r="881">
          <cell r="B881">
            <v>3</v>
          </cell>
          <cell r="I881">
            <v>2</v>
          </cell>
          <cell r="AI881">
            <v>3.0516423276836173</v>
          </cell>
          <cell r="AJ881">
            <v>2.0171593186377739</v>
          </cell>
        </row>
        <row r="882">
          <cell r="B882">
            <v>3</v>
          </cell>
          <cell r="I882">
            <v>-4</v>
          </cell>
          <cell r="AI882">
            <v>2.9019955700324336</v>
          </cell>
          <cell r="AJ882">
            <v>-3.9829359508387108</v>
          </cell>
        </row>
        <row r="883">
          <cell r="B883">
            <v>3</v>
          </cell>
          <cell r="I883">
            <v>24</v>
          </cell>
          <cell r="AI883">
            <v>2.9799606942134762</v>
          </cell>
          <cell r="AJ883">
            <v>24.081384878238062</v>
          </cell>
        </row>
        <row r="884">
          <cell r="B884">
            <v>7</v>
          </cell>
          <cell r="I884">
            <v>-24</v>
          </cell>
          <cell r="AI884">
            <v>7.0921146497866951</v>
          </cell>
          <cell r="AJ884">
            <v>-23.947202395023236</v>
          </cell>
        </row>
        <row r="885">
          <cell r="B885">
            <v>1</v>
          </cell>
          <cell r="I885">
            <v>-28</v>
          </cell>
          <cell r="AI885">
            <v>1.0267648969774019</v>
          </cell>
          <cell r="AJ885">
            <v>-28.022429718990658</v>
          </cell>
        </row>
        <row r="886">
          <cell r="B886">
            <v>5</v>
          </cell>
          <cell r="I886">
            <v>-8</v>
          </cell>
          <cell r="AI886">
            <v>4.926374042791303</v>
          </cell>
          <cell r="AJ886">
            <v>-7.9604547567895718</v>
          </cell>
        </row>
        <row r="887">
          <cell r="B887">
            <v>5</v>
          </cell>
          <cell r="I887">
            <v>16</v>
          </cell>
          <cell r="AI887">
            <v>4.9657605415438528</v>
          </cell>
          <cell r="AJ887">
            <v>16.022161495284784</v>
          </cell>
        </row>
        <row r="888">
          <cell r="B888">
            <v>5</v>
          </cell>
          <cell r="I888">
            <v>7</v>
          </cell>
          <cell r="AI888">
            <v>4.9451829296289294</v>
          </cell>
          <cell r="AJ888">
            <v>6.9565102588603622</v>
          </cell>
        </row>
        <row r="889">
          <cell r="B889">
            <v>5</v>
          </cell>
          <cell r="I889">
            <v>-7</v>
          </cell>
          <cell r="AI889">
            <v>5.0619518971146986</v>
          </cell>
          <cell r="AJ889">
            <v>-7.0050391983690794</v>
          </cell>
        </row>
        <row r="890">
          <cell r="B890">
            <v>5</v>
          </cell>
          <cell r="I890">
            <v>9</v>
          </cell>
          <cell r="AI890">
            <v>4.9082402111325054</v>
          </cell>
          <cell r="AJ890">
            <v>8.9265211577136707</v>
          </cell>
        </row>
        <row r="891">
          <cell r="B891">
            <v>4</v>
          </cell>
          <cell r="I891">
            <v>-9</v>
          </cell>
          <cell r="AI891">
            <v>3.9027599127312693</v>
          </cell>
          <cell r="AJ891">
            <v>-9.0348753011649556</v>
          </cell>
        </row>
        <row r="892">
          <cell r="B892">
            <v>6</v>
          </cell>
          <cell r="I892">
            <v>-19</v>
          </cell>
          <cell r="AI892">
            <v>6.0166478711514033</v>
          </cell>
          <cell r="AJ892">
            <v>-18.987677365216058</v>
          </cell>
        </row>
        <row r="893">
          <cell r="B893">
            <v>6</v>
          </cell>
          <cell r="I893">
            <v>8</v>
          </cell>
          <cell r="AI893">
            <v>5.9144861987985466</v>
          </cell>
          <cell r="AJ893">
            <v>7.9686193578703826</v>
          </cell>
        </row>
        <row r="894">
          <cell r="B894">
            <v>6</v>
          </cell>
          <cell r="I894">
            <v>-15</v>
          </cell>
          <cell r="AI894">
            <v>6.0884133341285871</v>
          </cell>
          <cell r="AJ894">
            <v>-14.908448998843715</v>
          </cell>
        </row>
        <row r="895">
          <cell r="B895">
            <v>5</v>
          </cell>
          <cell r="I895">
            <v>1</v>
          </cell>
          <cell r="AI895">
            <v>5.0198117125883659</v>
          </cell>
          <cell r="AJ895">
            <v>0.93389579446896065</v>
          </cell>
        </row>
        <row r="896">
          <cell r="B896">
            <v>5</v>
          </cell>
          <cell r="I896">
            <v>-6</v>
          </cell>
          <cell r="AI896">
            <v>5.0689361252692198</v>
          </cell>
          <cell r="AJ896">
            <v>-6.0221796360055286</v>
          </cell>
        </row>
        <row r="897">
          <cell r="B897">
            <v>5</v>
          </cell>
          <cell r="I897">
            <v>13</v>
          </cell>
          <cell r="AI897">
            <v>5.0835630503041882</v>
          </cell>
          <cell r="AJ897">
            <v>13.0752716496057</v>
          </cell>
        </row>
        <row r="898">
          <cell r="B898">
            <v>5</v>
          </cell>
          <cell r="I898">
            <v>-8</v>
          </cell>
          <cell r="AI898">
            <v>4.9441352233959828</v>
          </cell>
          <cell r="AJ898">
            <v>-7.9770031127644234</v>
          </cell>
        </row>
        <row r="899">
          <cell r="B899">
            <v>5</v>
          </cell>
          <cell r="I899">
            <v>-15</v>
          </cell>
          <cell r="AI899">
            <v>5.0260284877231216</v>
          </cell>
          <cell r="AJ899">
            <v>-14.958405807254797</v>
          </cell>
        </row>
        <row r="900">
          <cell r="B900">
            <v>6</v>
          </cell>
          <cell r="I900">
            <v>1</v>
          </cell>
          <cell r="AI900">
            <v>6.0605084873434345</v>
          </cell>
          <cell r="AJ900">
            <v>1.0459842247338058</v>
          </cell>
        </row>
        <row r="901">
          <cell r="B901">
            <v>6</v>
          </cell>
          <cell r="I901">
            <v>-8</v>
          </cell>
          <cell r="AI901">
            <v>5.9840666623311245</v>
          </cell>
          <cell r="AJ901">
            <v>-8.0363620965115707</v>
          </cell>
        </row>
        <row r="902">
          <cell r="B902">
            <v>7</v>
          </cell>
          <cell r="I902">
            <v>-4</v>
          </cell>
          <cell r="AI902">
            <v>6.9946369095833454</v>
          </cell>
          <cell r="AJ902">
            <v>-3.9764261535537782</v>
          </cell>
        </row>
        <row r="903">
          <cell r="B903">
            <v>7</v>
          </cell>
          <cell r="I903">
            <v>-13</v>
          </cell>
          <cell r="AI903">
            <v>6.9969266813224804</v>
          </cell>
          <cell r="AJ903">
            <v>-13.027476470433992</v>
          </cell>
        </row>
        <row r="904">
          <cell r="B904">
            <v>7</v>
          </cell>
          <cell r="I904">
            <v>21</v>
          </cell>
          <cell r="AI904">
            <v>7.0042377014339987</v>
          </cell>
          <cell r="AJ904">
            <v>20.909639368089401</v>
          </cell>
        </row>
        <row r="905">
          <cell r="B905">
            <v>7</v>
          </cell>
          <cell r="I905">
            <v>4</v>
          </cell>
          <cell r="AI905">
            <v>7.0266349876170384</v>
          </cell>
          <cell r="AJ905">
            <v>3.991178005432769</v>
          </cell>
        </row>
        <row r="906">
          <cell r="B906">
            <v>1</v>
          </cell>
          <cell r="I906">
            <v>-12</v>
          </cell>
          <cell r="AI906">
            <v>1.0355831253631975</v>
          </cell>
          <cell r="AJ906">
            <v>-12.0418447573036</v>
          </cell>
        </row>
        <row r="907">
          <cell r="B907">
            <v>1</v>
          </cell>
          <cell r="I907">
            <v>-13</v>
          </cell>
          <cell r="AI907">
            <v>0.99459938110553059</v>
          </cell>
          <cell r="AJ907">
            <v>-12.938654603621407</v>
          </cell>
        </row>
        <row r="908">
          <cell r="B908">
            <v>1</v>
          </cell>
          <cell r="I908">
            <v>30</v>
          </cell>
          <cell r="AI908">
            <v>1.0208329462482604</v>
          </cell>
          <cell r="AJ908">
            <v>30.092581828901533</v>
          </cell>
        </row>
        <row r="909">
          <cell r="B909">
            <v>4</v>
          </cell>
          <cell r="I909">
            <v>-14</v>
          </cell>
          <cell r="AI909">
            <v>3.9362286755757538</v>
          </cell>
          <cell r="AJ909">
            <v>-13.948136939746075</v>
          </cell>
        </row>
        <row r="910">
          <cell r="B910">
            <v>4</v>
          </cell>
          <cell r="I910">
            <v>7</v>
          </cell>
          <cell r="AI910">
            <v>3.9254739811835644</v>
          </cell>
          <cell r="AJ910">
            <v>7.0236100447330916</v>
          </cell>
        </row>
        <row r="911">
          <cell r="B911">
            <v>2</v>
          </cell>
          <cell r="I911">
            <v>19</v>
          </cell>
          <cell r="AI911">
            <v>1.917971449075353</v>
          </cell>
          <cell r="AJ911">
            <v>18.936008803921137</v>
          </cell>
        </row>
        <row r="912">
          <cell r="B912">
            <v>1</v>
          </cell>
          <cell r="I912">
            <v>-28</v>
          </cell>
          <cell r="AI912">
            <v>1.0791218617661149</v>
          </cell>
          <cell r="AJ912">
            <v>-27.94649233112758</v>
          </cell>
        </row>
        <row r="913">
          <cell r="B913">
            <v>2</v>
          </cell>
          <cell r="I913">
            <v>-9</v>
          </cell>
          <cell r="AI913">
            <v>2.0790563987362414</v>
          </cell>
          <cell r="AJ913">
            <v>-8.9929570966908727</v>
          </cell>
        </row>
        <row r="914">
          <cell r="B914">
            <v>2</v>
          </cell>
          <cell r="I914">
            <v>-13</v>
          </cell>
          <cell r="AI914">
            <v>1.9823014526959768</v>
          </cell>
          <cell r="AJ914">
            <v>-13.099328457502457</v>
          </cell>
        </row>
        <row r="915">
          <cell r="B915">
            <v>2</v>
          </cell>
          <cell r="I915">
            <v>-23</v>
          </cell>
          <cell r="AI915">
            <v>2.0942812507751727</v>
          </cell>
          <cell r="AJ915">
            <v>-22.990319506371311</v>
          </cell>
        </row>
        <row r="916">
          <cell r="B916">
            <v>4</v>
          </cell>
          <cell r="I916">
            <v>17</v>
          </cell>
          <cell r="AI916">
            <v>4.0128814622587727</v>
          </cell>
          <cell r="AJ916">
            <v>16.96370818981709</v>
          </cell>
        </row>
        <row r="917">
          <cell r="B917">
            <v>2</v>
          </cell>
          <cell r="I917">
            <v>-14</v>
          </cell>
          <cell r="AI917">
            <v>2.016655270138878</v>
          </cell>
          <cell r="AJ917">
            <v>-13.94754553550321</v>
          </cell>
        </row>
        <row r="918">
          <cell r="B918">
            <v>4</v>
          </cell>
          <cell r="I918">
            <v>-20</v>
          </cell>
          <cell r="AI918">
            <v>3.9714612469689361</v>
          </cell>
          <cell r="AJ918">
            <v>-19.951897198769714</v>
          </cell>
        </row>
        <row r="919">
          <cell r="B919">
            <v>5</v>
          </cell>
          <cell r="I919">
            <v>-3</v>
          </cell>
          <cell r="AI919">
            <v>4.9694695593164182</v>
          </cell>
          <cell r="AJ919">
            <v>-3.0207228541107733</v>
          </cell>
        </row>
        <row r="920">
          <cell r="B920">
            <v>5</v>
          </cell>
          <cell r="I920">
            <v>-7</v>
          </cell>
          <cell r="AI920">
            <v>5.0357949647845555</v>
          </cell>
          <cell r="AJ920">
            <v>-6.9831868025761104</v>
          </cell>
        </row>
        <row r="921">
          <cell r="B921">
            <v>3</v>
          </cell>
          <cell r="I921">
            <v>-24</v>
          </cell>
          <cell r="AI921">
            <v>3.0953031577226815</v>
          </cell>
          <cell r="AJ921">
            <v>-23.988006118720403</v>
          </cell>
        </row>
        <row r="922">
          <cell r="B922">
            <v>4</v>
          </cell>
          <cell r="I922">
            <v>-7</v>
          </cell>
          <cell r="AI922">
            <v>3.9208384775349985</v>
          </cell>
          <cell r="AJ922">
            <v>-7.0835981995476951</v>
          </cell>
        </row>
        <row r="923">
          <cell r="B923">
            <v>4</v>
          </cell>
          <cell r="I923">
            <v>-3</v>
          </cell>
          <cell r="AI923">
            <v>3.9428831439291767</v>
          </cell>
          <cell r="AJ923">
            <v>-3.0786457106360055</v>
          </cell>
        </row>
        <row r="924">
          <cell r="B924">
            <v>4</v>
          </cell>
          <cell r="I924">
            <v>-14</v>
          </cell>
          <cell r="AI924">
            <v>3.9114571770615609</v>
          </cell>
          <cell r="AJ924">
            <v>-14.072528534119435</v>
          </cell>
        </row>
        <row r="925">
          <cell r="B925">
            <v>4</v>
          </cell>
          <cell r="I925">
            <v>-12</v>
          </cell>
          <cell r="AI925">
            <v>4.0998259178230096</v>
          </cell>
          <cell r="AJ925">
            <v>-12.001680154747321</v>
          </cell>
        </row>
        <row r="926">
          <cell r="B926">
            <v>6</v>
          </cell>
          <cell r="I926">
            <v>9</v>
          </cell>
          <cell r="AI926">
            <v>6.0053205804379015</v>
          </cell>
          <cell r="AJ926">
            <v>9.0046294249416849</v>
          </cell>
        </row>
        <row r="927">
          <cell r="B927">
            <v>6</v>
          </cell>
          <cell r="I927">
            <v>-16</v>
          </cell>
          <cell r="AI927">
            <v>6.0400634332248364</v>
          </cell>
          <cell r="AJ927">
            <v>-15.977570064480988</v>
          </cell>
        </row>
        <row r="928">
          <cell r="B928">
            <v>6</v>
          </cell>
          <cell r="I928">
            <v>-14</v>
          </cell>
          <cell r="AI928">
            <v>5.9650975300228053</v>
          </cell>
          <cell r="AJ928">
            <v>-13.936097023831513</v>
          </cell>
        </row>
        <row r="929">
          <cell r="B929">
            <v>6</v>
          </cell>
          <cell r="I929">
            <v>-10</v>
          </cell>
          <cell r="AI929">
            <v>5.9708200209972526</v>
          </cell>
          <cell r="AJ929">
            <v>-9.9292617966780394</v>
          </cell>
        </row>
        <row r="930">
          <cell r="B930">
            <v>6</v>
          </cell>
          <cell r="I930">
            <v>19</v>
          </cell>
          <cell r="AI930">
            <v>6.0903573599420451</v>
          </cell>
          <cell r="AJ930">
            <v>19.017989427298406</v>
          </cell>
        </row>
        <row r="931">
          <cell r="B931">
            <v>4</v>
          </cell>
          <cell r="I931">
            <v>2</v>
          </cell>
          <cell r="AI931">
            <v>3.9566836963465453</v>
          </cell>
          <cell r="AJ931">
            <v>2.0077112668551353</v>
          </cell>
        </row>
        <row r="932">
          <cell r="B932">
            <v>4</v>
          </cell>
          <cell r="I932">
            <v>-13</v>
          </cell>
          <cell r="AI932">
            <v>3.9484438744661374</v>
          </cell>
          <cell r="AJ932">
            <v>-12.912036273703318</v>
          </cell>
        </row>
        <row r="933">
          <cell r="B933">
            <v>4</v>
          </cell>
          <cell r="I933">
            <v>-10</v>
          </cell>
          <cell r="AI933">
            <v>4.0633637528975708</v>
          </cell>
          <cell r="AJ933">
            <v>-9.9627950560909486</v>
          </cell>
        </row>
        <row r="934">
          <cell r="B934">
            <v>4</v>
          </cell>
          <cell r="I934">
            <v>-12</v>
          </cell>
          <cell r="AI934">
            <v>3.9416280162132451</v>
          </cell>
          <cell r="AJ934">
            <v>-12.083833596818522</v>
          </cell>
        </row>
        <row r="935">
          <cell r="B935">
            <v>6</v>
          </cell>
          <cell r="I935">
            <v>-6</v>
          </cell>
          <cell r="AI935">
            <v>6.09367763129789</v>
          </cell>
          <cell r="AJ935">
            <v>-5.9019824412936543</v>
          </cell>
        </row>
        <row r="936">
          <cell r="B936">
            <v>5</v>
          </cell>
          <cell r="I936">
            <v>-26</v>
          </cell>
          <cell r="AI936">
            <v>4.9086991501520769</v>
          </cell>
          <cell r="AJ936">
            <v>-25.975409296261063</v>
          </cell>
        </row>
        <row r="937">
          <cell r="B937">
            <v>6</v>
          </cell>
          <cell r="I937">
            <v>-13</v>
          </cell>
          <cell r="AI937">
            <v>5.9969051174685193</v>
          </cell>
          <cell r="AJ937">
            <v>-12.996431648239151</v>
          </cell>
        </row>
        <row r="938">
          <cell r="B938">
            <v>7</v>
          </cell>
          <cell r="I938">
            <v>-7</v>
          </cell>
          <cell r="AI938">
            <v>7.0115519406027733</v>
          </cell>
          <cell r="AJ938">
            <v>-7.0698122046997396</v>
          </cell>
        </row>
        <row r="939">
          <cell r="B939">
            <v>7</v>
          </cell>
          <cell r="I939">
            <v>-5</v>
          </cell>
          <cell r="AI939">
            <v>6.9215112357972215</v>
          </cell>
          <cell r="AJ939">
            <v>-4.9973425203113395</v>
          </cell>
        </row>
        <row r="940">
          <cell r="B940">
            <v>7</v>
          </cell>
          <cell r="I940">
            <v>-25</v>
          </cell>
          <cell r="AI940">
            <v>7.0056335702990102</v>
          </cell>
          <cell r="AJ940">
            <v>-25.007235300360932</v>
          </cell>
        </row>
        <row r="941">
          <cell r="B941">
            <v>7</v>
          </cell>
          <cell r="I941">
            <v>-6</v>
          </cell>
          <cell r="AI941">
            <v>7.0631129497463307</v>
          </cell>
          <cell r="AJ941">
            <v>-6.0900109972557166</v>
          </cell>
        </row>
        <row r="942">
          <cell r="B942">
            <v>7</v>
          </cell>
          <cell r="I942">
            <v>-12</v>
          </cell>
          <cell r="AI942">
            <v>6.9864854311320492</v>
          </cell>
          <cell r="AJ942">
            <v>-11.966570991996884</v>
          </cell>
        </row>
        <row r="943">
          <cell r="B943">
            <v>1</v>
          </cell>
          <cell r="I943">
            <v>-5</v>
          </cell>
          <cell r="AI943">
            <v>1.0543750305409152</v>
          </cell>
          <cell r="AJ943">
            <v>-4.9400746267898139</v>
          </cell>
        </row>
        <row r="944">
          <cell r="B944">
            <v>7</v>
          </cell>
          <cell r="I944">
            <v>-13</v>
          </cell>
          <cell r="AI944">
            <v>7.007952840819164</v>
          </cell>
          <cell r="AJ944">
            <v>-12.911752504783315</v>
          </cell>
        </row>
        <row r="945">
          <cell r="B945">
            <v>4</v>
          </cell>
          <cell r="I945">
            <v>-9</v>
          </cell>
          <cell r="AI945">
            <v>4.0038769357128059</v>
          </cell>
          <cell r="AJ945">
            <v>-9.0174543631081967</v>
          </cell>
        </row>
        <row r="946">
          <cell r="B946">
            <v>1</v>
          </cell>
          <cell r="I946">
            <v>-12</v>
          </cell>
          <cell r="AI946">
            <v>1.0505371093728271</v>
          </cell>
          <cell r="AJ946">
            <v>-12.022860217887542</v>
          </cell>
        </row>
        <row r="947">
          <cell r="B947">
            <v>7</v>
          </cell>
          <cell r="I947">
            <v>6</v>
          </cell>
          <cell r="AI947">
            <v>7.0046113021574028</v>
          </cell>
          <cell r="AJ947">
            <v>5.9681632712274242</v>
          </cell>
        </row>
        <row r="948">
          <cell r="B948">
            <v>1</v>
          </cell>
          <cell r="I948">
            <v>-19</v>
          </cell>
          <cell r="AI948">
            <v>0.90969560305347608</v>
          </cell>
          <cell r="AJ948">
            <v>-19.019679100901623</v>
          </cell>
        </row>
        <row r="949">
          <cell r="B949">
            <v>2</v>
          </cell>
          <cell r="I949">
            <v>-7</v>
          </cell>
          <cell r="AI949">
            <v>2.0249992513593007</v>
          </cell>
          <cell r="AJ949">
            <v>-6.9527884904314883</v>
          </cell>
        </row>
        <row r="950">
          <cell r="B950">
            <v>1</v>
          </cell>
          <cell r="I950">
            <v>-3</v>
          </cell>
          <cell r="AI950">
            <v>0.92295456143190002</v>
          </cell>
          <cell r="AJ950">
            <v>-2.9196715662153139</v>
          </cell>
        </row>
        <row r="951">
          <cell r="B951">
            <v>1</v>
          </cell>
          <cell r="I951">
            <v>-19</v>
          </cell>
          <cell r="AI951">
            <v>1.0505498388058023</v>
          </cell>
          <cell r="AJ951">
            <v>-19.047211589620641</v>
          </cell>
        </row>
        <row r="952">
          <cell r="B952">
            <v>7</v>
          </cell>
          <cell r="I952">
            <v>-4</v>
          </cell>
          <cell r="AI952">
            <v>7.0566318723029653</v>
          </cell>
          <cell r="AJ952">
            <v>-3.9429240603303728</v>
          </cell>
        </row>
        <row r="953">
          <cell r="B953">
            <v>7</v>
          </cell>
          <cell r="I953">
            <v>-18</v>
          </cell>
          <cell r="AI953">
            <v>7.0494318357278258</v>
          </cell>
          <cell r="AJ953">
            <v>-17.97079618300862</v>
          </cell>
        </row>
        <row r="954">
          <cell r="B954">
            <v>7</v>
          </cell>
          <cell r="I954">
            <v>-13</v>
          </cell>
          <cell r="AI954">
            <v>6.9249864577420093</v>
          </cell>
          <cell r="AJ954">
            <v>-12.921458278340184</v>
          </cell>
        </row>
        <row r="955">
          <cell r="B955">
            <v>4</v>
          </cell>
          <cell r="I955">
            <v>6</v>
          </cell>
          <cell r="AI955">
            <v>3.9507295190535481</v>
          </cell>
          <cell r="AJ955">
            <v>6.0649879297129852</v>
          </cell>
        </row>
        <row r="956">
          <cell r="B956">
            <v>2</v>
          </cell>
          <cell r="I956">
            <v>4</v>
          </cell>
          <cell r="AI956">
            <v>1.9325824432875183</v>
          </cell>
          <cell r="AJ956">
            <v>4.0379509575897483</v>
          </cell>
        </row>
        <row r="957">
          <cell r="B957">
            <v>5</v>
          </cell>
          <cell r="I957">
            <v>-16</v>
          </cell>
          <cell r="AI957">
            <v>4.9467143967891847</v>
          </cell>
          <cell r="AJ957">
            <v>-15.922221601282436</v>
          </cell>
        </row>
        <row r="958">
          <cell r="B958">
            <v>2</v>
          </cell>
          <cell r="I958">
            <v>-13</v>
          </cell>
          <cell r="AI958">
            <v>2.0373271639738983</v>
          </cell>
          <cell r="AJ958">
            <v>-12.953785050220269</v>
          </cell>
        </row>
        <row r="959">
          <cell r="B959">
            <v>2</v>
          </cell>
          <cell r="I959">
            <v>-9</v>
          </cell>
          <cell r="AI959">
            <v>2.0445897397792763</v>
          </cell>
          <cell r="AJ959">
            <v>-8.958182644481985</v>
          </cell>
        </row>
        <row r="960">
          <cell r="B960">
            <v>3</v>
          </cell>
          <cell r="I960">
            <v>-17</v>
          </cell>
          <cell r="AI960">
            <v>3.049669877107418</v>
          </cell>
          <cell r="AJ960">
            <v>-17.083081497873486</v>
          </cell>
        </row>
        <row r="961">
          <cell r="B961">
            <v>2</v>
          </cell>
          <cell r="I961">
            <v>-8</v>
          </cell>
          <cell r="AI961">
            <v>1.995636122660676</v>
          </cell>
          <cell r="AJ961">
            <v>-8.07785604095832</v>
          </cell>
        </row>
        <row r="962">
          <cell r="B962">
            <v>1</v>
          </cell>
          <cell r="I962">
            <v>7</v>
          </cell>
          <cell r="AI962">
            <v>1.0410306251470083</v>
          </cell>
          <cell r="AJ962">
            <v>7.0958400687094789</v>
          </cell>
        </row>
        <row r="963">
          <cell r="B963">
            <v>6</v>
          </cell>
          <cell r="I963">
            <v>-2</v>
          </cell>
          <cell r="AI963">
            <v>5.9248284260043302</v>
          </cell>
          <cell r="AJ963">
            <v>-2.08685661573077</v>
          </cell>
        </row>
        <row r="964">
          <cell r="B964">
            <v>5</v>
          </cell>
          <cell r="I964">
            <v>-23</v>
          </cell>
          <cell r="AI964">
            <v>5.0770016272837539</v>
          </cell>
          <cell r="AJ964">
            <v>-22.973323803782961</v>
          </cell>
        </row>
        <row r="965">
          <cell r="B965">
            <v>2</v>
          </cell>
          <cell r="I965">
            <v>8</v>
          </cell>
          <cell r="AI965">
            <v>2.0497364130992972</v>
          </cell>
          <cell r="AJ965">
            <v>8.0523562613723279</v>
          </cell>
        </row>
        <row r="966">
          <cell r="B966">
            <v>1</v>
          </cell>
          <cell r="I966">
            <v>-9</v>
          </cell>
          <cell r="AI966">
            <v>1.0318280902302723</v>
          </cell>
          <cell r="AJ966">
            <v>-8.9069164846538005</v>
          </cell>
        </row>
        <row r="967">
          <cell r="B967">
            <v>6</v>
          </cell>
          <cell r="I967">
            <v>-19</v>
          </cell>
          <cell r="AI967">
            <v>6.0044704884396047</v>
          </cell>
          <cell r="AJ967">
            <v>-19.092226260557744</v>
          </cell>
        </row>
        <row r="968">
          <cell r="B968">
            <v>5</v>
          </cell>
          <cell r="I968">
            <v>-21</v>
          </cell>
          <cell r="AI968">
            <v>5.0241763083098965</v>
          </cell>
          <cell r="AJ968">
            <v>-20.915535073986391</v>
          </cell>
        </row>
        <row r="969">
          <cell r="B969">
            <v>1</v>
          </cell>
          <cell r="I969">
            <v>-17</v>
          </cell>
          <cell r="AI969">
            <v>0.97362138197654924</v>
          </cell>
          <cell r="AJ969">
            <v>-16.912276877345867</v>
          </cell>
        </row>
        <row r="970">
          <cell r="B970">
            <v>6</v>
          </cell>
          <cell r="I970">
            <v>-14</v>
          </cell>
          <cell r="AI970">
            <v>6.0874516765311304</v>
          </cell>
          <cell r="AJ970">
            <v>-14.053995214055757</v>
          </cell>
        </row>
        <row r="971">
          <cell r="B971">
            <v>6</v>
          </cell>
          <cell r="I971">
            <v>-9</v>
          </cell>
          <cell r="AI971">
            <v>5.9748062760498586</v>
          </cell>
          <cell r="AJ971">
            <v>-8.9123459317954605</v>
          </cell>
        </row>
        <row r="972">
          <cell r="B972">
            <v>6</v>
          </cell>
          <cell r="I972">
            <v>-17</v>
          </cell>
          <cell r="AI972">
            <v>6.0517514862220434</v>
          </cell>
          <cell r="AJ972">
            <v>-17.040737970806934</v>
          </cell>
        </row>
        <row r="973">
          <cell r="B973">
            <v>5</v>
          </cell>
          <cell r="I973">
            <v>-6</v>
          </cell>
          <cell r="AI973">
            <v>5.0005990614329354</v>
          </cell>
          <cell r="AJ973">
            <v>-6.0656914203718575</v>
          </cell>
        </row>
        <row r="974">
          <cell r="B974">
            <v>4</v>
          </cell>
          <cell r="I974">
            <v>-9</v>
          </cell>
          <cell r="AI974">
            <v>3.9972451550835522</v>
          </cell>
          <cell r="AJ974">
            <v>-9.069394513349426</v>
          </cell>
        </row>
        <row r="975">
          <cell r="B975">
            <v>3</v>
          </cell>
          <cell r="I975">
            <v>9</v>
          </cell>
          <cell r="AI975">
            <v>3.0549396205261043</v>
          </cell>
          <cell r="AJ975">
            <v>9.0424411998093586</v>
          </cell>
        </row>
        <row r="976">
          <cell r="B976">
            <v>2</v>
          </cell>
          <cell r="I976">
            <v>-16</v>
          </cell>
          <cell r="AI976">
            <v>2.0268486961151089</v>
          </cell>
          <cell r="AJ976">
            <v>-15.956179198853281</v>
          </cell>
        </row>
        <row r="977">
          <cell r="B977">
            <v>4</v>
          </cell>
          <cell r="I977">
            <v>-20</v>
          </cell>
          <cell r="AI977">
            <v>3.9356539733226437</v>
          </cell>
          <cell r="AJ977">
            <v>-19.912017041955899</v>
          </cell>
        </row>
        <row r="978">
          <cell r="B978">
            <v>4</v>
          </cell>
          <cell r="I978">
            <v>-9</v>
          </cell>
          <cell r="AI978">
            <v>4.0128925583121307</v>
          </cell>
          <cell r="AJ978">
            <v>-8.9142079792038</v>
          </cell>
        </row>
        <row r="979">
          <cell r="B979">
            <v>7</v>
          </cell>
          <cell r="I979">
            <v>11</v>
          </cell>
          <cell r="AI979">
            <v>7.0347105045769664</v>
          </cell>
          <cell r="AJ979">
            <v>11.039306656633022</v>
          </cell>
        </row>
        <row r="980">
          <cell r="B980">
            <v>7</v>
          </cell>
          <cell r="I980">
            <v>-13</v>
          </cell>
          <cell r="AI980">
            <v>6.9872053854003173</v>
          </cell>
          <cell r="AJ980">
            <v>-12.966725989079102</v>
          </cell>
        </row>
        <row r="981">
          <cell r="B981">
            <v>3</v>
          </cell>
          <cell r="I981">
            <v>9</v>
          </cell>
          <cell r="AI981">
            <v>3.0908387418017318</v>
          </cell>
          <cell r="AJ981">
            <v>9.0837888964697218</v>
          </cell>
        </row>
        <row r="982">
          <cell r="B982">
            <v>5</v>
          </cell>
          <cell r="I982">
            <v>-27</v>
          </cell>
          <cell r="AI982">
            <v>4.9992567486058546</v>
          </cell>
          <cell r="AJ982">
            <v>-27.0813460977106</v>
          </cell>
        </row>
        <row r="983">
          <cell r="B983">
            <v>7</v>
          </cell>
          <cell r="I983">
            <v>-4</v>
          </cell>
          <cell r="AI983">
            <v>7.075218797979181</v>
          </cell>
          <cell r="AJ983">
            <v>-3.9701631247565059</v>
          </cell>
        </row>
        <row r="984">
          <cell r="B984">
            <v>6</v>
          </cell>
          <cell r="I984">
            <v>-16</v>
          </cell>
          <cell r="AI984">
            <v>5.9421635071247447</v>
          </cell>
          <cell r="AJ984">
            <v>-16.008260609662049</v>
          </cell>
        </row>
        <row r="985">
          <cell r="B985">
            <v>7</v>
          </cell>
          <cell r="I985">
            <v>-10</v>
          </cell>
          <cell r="AI985">
            <v>7.0640453590187944</v>
          </cell>
          <cell r="AJ985">
            <v>-9.9945468113798874</v>
          </cell>
        </row>
        <row r="986">
          <cell r="B986">
            <v>1</v>
          </cell>
          <cell r="I986">
            <v>13</v>
          </cell>
          <cell r="AI986">
            <v>0.96069729649572067</v>
          </cell>
          <cell r="AJ986">
            <v>13.061596144294016</v>
          </cell>
        </row>
        <row r="987">
          <cell r="B987">
            <v>6</v>
          </cell>
          <cell r="I987">
            <v>-6</v>
          </cell>
          <cell r="AI987">
            <v>6.0337550690742567</v>
          </cell>
          <cell r="AJ987">
            <v>-6.0371736891433336</v>
          </cell>
        </row>
        <row r="988">
          <cell r="B988">
            <v>3</v>
          </cell>
          <cell r="I988">
            <v>22</v>
          </cell>
          <cell r="AI988">
            <v>3.0038220940614897</v>
          </cell>
          <cell r="AJ988">
            <v>21.929994539277352</v>
          </cell>
        </row>
        <row r="989">
          <cell r="B989">
            <v>4</v>
          </cell>
          <cell r="I989">
            <v>-7</v>
          </cell>
          <cell r="AI989">
            <v>3.9461585139504982</v>
          </cell>
          <cell r="AJ989">
            <v>-7.0261439221116815</v>
          </cell>
        </row>
        <row r="990">
          <cell r="B990">
            <v>6</v>
          </cell>
          <cell r="I990">
            <v>23</v>
          </cell>
          <cell r="AI990">
            <v>6.0330845797282109</v>
          </cell>
          <cell r="AJ990">
            <v>22.974976772061634</v>
          </cell>
        </row>
        <row r="991">
          <cell r="B991">
            <v>5</v>
          </cell>
          <cell r="I991">
            <v>-11</v>
          </cell>
          <cell r="AI991">
            <v>5.0444018620974873</v>
          </cell>
          <cell r="AJ991">
            <v>-10.962340541825309</v>
          </cell>
        </row>
        <row r="992">
          <cell r="B992">
            <v>5</v>
          </cell>
          <cell r="I992">
            <v>-16</v>
          </cell>
          <cell r="AI992">
            <v>4.9838332573498452</v>
          </cell>
          <cell r="AJ992">
            <v>-15.99225425005552</v>
          </cell>
        </row>
        <row r="993">
          <cell r="B993">
            <v>6</v>
          </cell>
          <cell r="I993">
            <v>5</v>
          </cell>
          <cell r="AI993">
            <v>6.088918427425873</v>
          </cell>
          <cell r="AJ993">
            <v>4.9945205661232137</v>
          </cell>
        </row>
        <row r="994">
          <cell r="B994">
            <v>3</v>
          </cell>
          <cell r="I994">
            <v>-4</v>
          </cell>
          <cell r="AI994">
            <v>2.937929446608464</v>
          </cell>
          <cell r="AJ994">
            <v>-3.9785739861960914</v>
          </cell>
        </row>
        <row r="995">
          <cell r="B995">
            <v>7</v>
          </cell>
          <cell r="I995">
            <v>27</v>
          </cell>
          <cell r="AI995">
            <v>6.9275462893702482</v>
          </cell>
          <cell r="AJ995">
            <v>26.946097675034288</v>
          </cell>
        </row>
        <row r="996">
          <cell r="B996">
            <v>6</v>
          </cell>
          <cell r="I996">
            <v>-1</v>
          </cell>
          <cell r="AI996">
            <v>5.9107112796965877</v>
          </cell>
          <cell r="AJ996">
            <v>-1.0918033199064945</v>
          </cell>
        </row>
        <row r="997">
          <cell r="B997">
            <v>5</v>
          </cell>
          <cell r="I997">
            <v>2</v>
          </cell>
          <cell r="AI997">
            <v>4.9411027498996498</v>
          </cell>
          <cell r="AJ997">
            <v>2.0912543612867371</v>
          </cell>
        </row>
        <row r="998">
          <cell r="B998">
            <v>3</v>
          </cell>
          <cell r="I998">
            <v>-3</v>
          </cell>
          <cell r="AI998">
            <v>2.9012907953714064</v>
          </cell>
          <cell r="AJ998">
            <v>-3.0364965051853958</v>
          </cell>
        </row>
        <row r="999">
          <cell r="B999">
            <v>4</v>
          </cell>
          <cell r="I999">
            <v>0</v>
          </cell>
          <cell r="AI999">
            <v>4.0590469627336976</v>
          </cell>
          <cell r="AJ999">
            <v>-4.5460956170347427E-3</v>
          </cell>
        </row>
        <row r="1000">
          <cell r="B1000">
            <v>5</v>
          </cell>
          <cell r="I1000">
            <v>-5</v>
          </cell>
          <cell r="AI1000">
            <v>5.0789021223837052</v>
          </cell>
          <cell r="AJ1000">
            <v>-5.0153244991414336</v>
          </cell>
        </row>
        <row r="1001">
          <cell r="B1001">
            <v>5</v>
          </cell>
          <cell r="I1001">
            <v>-27</v>
          </cell>
          <cell r="AI1001">
            <v>4.9163761812879905</v>
          </cell>
          <cell r="AJ1001">
            <v>-26.952757924471257</v>
          </cell>
        </row>
        <row r="1002">
          <cell r="B1002">
            <v>6</v>
          </cell>
          <cell r="I1002">
            <v>-15</v>
          </cell>
          <cell r="AI1002">
            <v>6.0474077051542503</v>
          </cell>
          <cell r="AJ1002">
            <v>-15.023540151752883</v>
          </cell>
        </row>
        <row r="1003">
          <cell r="B1003">
            <v>2</v>
          </cell>
          <cell r="I1003">
            <v>-10</v>
          </cell>
          <cell r="AI1003">
            <v>2.0704650774125652</v>
          </cell>
          <cell r="AJ1003">
            <v>-9.9585725715369442</v>
          </cell>
        </row>
        <row r="1004">
          <cell r="B1004">
            <v>1</v>
          </cell>
          <cell r="I1004">
            <v>3</v>
          </cell>
          <cell r="AI1004">
            <v>0.96110112159864747</v>
          </cell>
          <cell r="AJ1004">
            <v>3.0643352216654489</v>
          </cell>
        </row>
        <row r="1005">
          <cell r="B1005">
            <v>7</v>
          </cell>
          <cell r="I1005">
            <v>-1</v>
          </cell>
          <cell r="AI1005">
            <v>7.0223177075566658</v>
          </cell>
          <cell r="AJ1005">
            <v>-0.94144053424634544</v>
          </cell>
        </row>
        <row r="1006">
          <cell r="B1006">
            <v>1</v>
          </cell>
          <cell r="I1006">
            <v>0</v>
          </cell>
          <cell r="AI1006">
            <v>1.060698604014219</v>
          </cell>
          <cell r="AJ1006">
            <v>-7.0815567745721272E-2</v>
          </cell>
        </row>
        <row r="1007">
          <cell r="B1007">
            <v>3</v>
          </cell>
          <cell r="I1007">
            <v>2</v>
          </cell>
          <cell r="AI1007">
            <v>3.0928543278140146</v>
          </cell>
          <cell r="AJ1007">
            <v>1.9394572345427905</v>
          </cell>
        </row>
        <row r="1008">
          <cell r="B1008">
            <v>2</v>
          </cell>
          <cell r="I1008">
            <v>17</v>
          </cell>
          <cell r="AI1008">
            <v>1.9551626305811394</v>
          </cell>
          <cell r="AJ1008">
            <v>17.099742559872432</v>
          </cell>
        </row>
        <row r="1009">
          <cell r="B1009">
            <v>5</v>
          </cell>
          <cell r="I1009">
            <v>0</v>
          </cell>
          <cell r="AI1009">
            <v>5.0863244785384998</v>
          </cell>
          <cell r="AJ1009">
            <v>-2.7916930621847857E-2</v>
          </cell>
        </row>
        <row r="1010">
          <cell r="B1010">
            <v>1</v>
          </cell>
          <cell r="I1010">
            <v>-25</v>
          </cell>
          <cell r="AI1010">
            <v>1.0290385984596309</v>
          </cell>
          <cell r="AJ1010">
            <v>-24.930578438200833</v>
          </cell>
        </row>
        <row r="1011">
          <cell r="B1011">
            <v>4</v>
          </cell>
          <cell r="I1011">
            <v>-1</v>
          </cell>
          <cell r="AI1011">
            <v>4.0639495185796299</v>
          </cell>
          <cell r="AJ1011">
            <v>-0.93469686817548558</v>
          </cell>
        </row>
        <row r="1012">
          <cell r="B1012">
            <v>3</v>
          </cell>
          <cell r="I1012">
            <v>21</v>
          </cell>
          <cell r="AI1012">
            <v>3.006784374568261</v>
          </cell>
          <cell r="AJ1012">
            <v>21.055039365943902</v>
          </cell>
        </row>
        <row r="1013">
          <cell r="B1013">
            <v>3</v>
          </cell>
          <cell r="I1013">
            <v>-16</v>
          </cell>
          <cell r="AI1013">
            <v>2.9792234255623198</v>
          </cell>
          <cell r="AJ1013">
            <v>-15.925459407074934</v>
          </cell>
        </row>
        <row r="1014">
          <cell r="B1014">
            <v>7</v>
          </cell>
          <cell r="I1014">
            <v>-2</v>
          </cell>
          <cell r="AI1014">
            <v>7.0658131740273626</v>
          </cell>
          <cell r="AJ1014">
            <v>-2.0419699717134541</v>
          </cell>
        </row>
        <row r="1015">
          <cell r="B1015">
            <v>4</v>
          </cell>
          <cell r="I1015">
            <v>-12</v>
          </cell>
          <cell r="AI1015">
            <v>4.0240777260655562</v>
          </cell>
          <cell r="AJ1015">
            <v>-11.967208163915727</v>
          </cell>
        </row>
        <row r="1016">
          <cell r="B1016">
            <v>7</v>
          </cell>
          <cell r="I1016">
            <v>16</v>
          </cell>
          <cell r="AI1016">
            <v>6.9800665763587997</v>
          </cell>
          <cell r="AJ1016">
            <v>16.083716239819719</v>
          </cell>
        </row>
        <row r="1017">
          <cell r="B1017">
            <v>3</v>
          </cell>
          <cell r="I1017">
            <v>-8</v>
          </cell>
          <cell r="AI1017">
            <v>3.0231127986715194</v>
          </cell>
          <cell r="AJ1017">
            <v>-8.0139609336701163</v>
          </cell>
        </row>
        <row r="1018">
          <cell r="B1018">
            <v>4</v>
          </cell>
          <cell r="I1018">
            <v>-10</v>
          </cell>
          <cell r="AI1018">
            <v>3.9227266052348235</v>
          </cell>
          <cell r="AJ1018">
            <v>-10.073730202749502</v>
          </cell>
        </row>
        <row r="1019">
          <cell r="B1019">
            <v>7</v>
          </cell>
          <cell r="I1019">
            <v>-9</v>
          </cell>
          <cell r="AI1019">
            <v>6.9810284480108269</v>
          </cell>
          <cell r="AJ1019">
            <v>-9.0705432998019653</v>
          </cell>
        </row>
        <row r="1020">
          <cell r="B1020">
            <v>5</v>
          </cell>
          <cell r="I1020">
            <v>16</v>
          </cell>
          <cell r="AI1020">
            <v>4.958170063823685</v>
          </cell>
          <cell r="AJ1020">
            <v>16.077600561768961</v>
          </cell>
        </row>
        <row r="1021">
          <cell r="B1021">
            <v>5</v>
          </cell>
          <cell r="I1021">
            <v>3</v>
          </cell>
          <cell r="AI1021">
            <v>4.9039520956719462</v>
          </cell>
          <cell r="AJ1021">
            <v>3.0888188993933658</v>
          </cell>
        </row>
        <row r="1022">
          <cell r="B1022">
            <v>7</v>
          </cell>
          <cell r="I1022">
            <v>0</v>
          </cell>
          <cell r="AI1022">
            <v>6.9937066099079379</v>
          </cell>
          <cell r="AJ1022">
            <v>-2.658992100815688E-3</v>
          </cell>
        </row>
        <row r="1023">
          <cell r="B1023">
            <v>6</v>
          </cell>
          <cell r="I1023">
            <v>-13</v>
          </cell>
          <cell r="AI1023">
            <v>5.9548533176259513</v>
          </cell>
          <cell r="AJ1023">
            <v>-12.913314432641803</v>
          </cell>
        </row>
        <row r="1024">
          <cell r="B1024">
            <v>3</v>
          </cell>
          <cell r="I1024">
            <v>-10</v>
          </cell>
          <cell r="AI1024">
            <v>2.9551404684978317</v>
          </cell>
          <cell r="AJ1024">
            <v>-10.031665851260628</v>
          </cell>
        </row>
        <row r="1025">
          <cell r="B1025">
            <v>1</v>
          </cell>
          <cell r="I1025">
            <v>-6</v>
          </cell>
          <cell r="AI1025">
            <v>1.0786599029775765</v>
          </cell>
          <cell r="AJ1025">
            <v>-5.9614853104224279</v>
          </cell>
        </row>
        <row r="1026">
          <cell r="B1026">
            <v>5</v>
          </cell>
          <cell r="I1026">
            <v>-8</v>
          </cell>
          <cell r="AI1026">
            <v>5.0128354245053552</v>
          </cell>
          <cell r="AJ1026">
            <v>-7.9442786289241756</v>
          </cell>
        </row>
        <row r="1027">
          <cell r="B1027">
            <v>3</v>
          </cell>
          <cell r="I1027">
            <v>10</v>
          </cell>
          <cell r="AI1027">
            <v>2.9342933437854737</v>
          </cell>
          <cell r="AJ1027">
            <v>10.049794683609031</v>
          </cell>
        </row>
        <row r="1028">
          <cell r="B1028">
            <v>2</v>
          </cell>
          <cell r="I1028">
            <v>-2</v>
          </cell>
          <cell r="AI1028">
            <v>2.0977319811129491</v>
          </cell>
          <cell r="AJ1028">
            <v>-2.0631807779434541</v>
          </cell>
        </row>
        <row r="1029">
          <cell r="B1029">
            <v>4</v>
          </cell>
          <cell r="I1029">
            <v>-11</v>
          </cell>
          <cell r="AI1029">
            <v>3.9891055598672929</v>
          </cell>
          <cell r="AJ1029">
            <v>-11.030362399614678</v>
          </cell>
        </row>
        <row r="1030">
          <cell r="B1030">
            <v>1</v>
          </cell>
          <cell r="I1030">
            <v>-9</v>
          </cell>
          <cell r="AI1030">
            <v>0.9841441805899328</v>
          </cell>
          <cell r="AJ1030">
            <v>-9.0088164722940647</v>
          </cell>
        </row>
        <row r="1031">
          <cell r="B1031">
            <v>1</v>
          </cell>
          <cell r="I1031">
            <v>6</v>
          </cell>
          <cell r="AI1031">
            <v>1.0005261875213027</v>
          </cell>
          <cell r="AJ1031">
            <v>5.9918722909598436</v>
          </cell>
        </row>
        <row r="1032">
          <cell r="B1032">
            <v>5</v>
          </cell>
          <cell r="I1032">
            <v>-4</v>
          </cell>
          <cell r="AI1032">
            <v>5.0722586382596901</v>
          </cell>
          <cell r="AJ1032">
            <v>-4.0623184738794764</v>
          </cell>
        </row>
        <row r="1033">
          <cell r="B1033">
            <v>6</v>
          </cell>
          <cell r="I1033">
            <v>8</v>
          </cell>
          <cell r="AI1033">
            <v>6.0579292006984895</v>
          </cell>
          <cell r="AJ1033">
            <v>7.9390197500695017</v>
          </cell>
        </row>
        <row r="1034">
          <cell r="B1034">
            <v>4</v>
          </cell>
          <cell r="I1034">
            <v>-14</v>
          </cell>
          <cell r="AI1034">
            <v>3.91276803631439</v>
          </cell>
          <cell r="AJ1034">
            <v>-13.935047548523482</v>
          </cell>
        </row>
        <row r="1035">
          <cell r="B1035">
            <v>1</v>
          </cell>
          <cell r="I1035">
            <v>9</v>
          </cell>
          <cell r="AI1035">
            <v>0.99784856755812712</v>
          </cell>
          <cell r="AJ1035">
            <v>9.0696010819187638</v>
          </cell>
        </row>
        <row r="1036">
          <cell r="B1036">
            <v>4</v>
          </cell>
          <cell r="I1036">
            <v>28</v>
          </cell>
          <cell r="AI1036">
            <v>4.0325173659227742</v>
          </cell>
          <cell r="AJ1036">
            <v>27.915870126843561</v>
          </cell>
        </row>
        <row r="1037">
          <cell r="B1037">
            <v>6</v>
          </cell>
          <cell r="I1037">
            <v>-13</v>
          </cell>
          <cell r="AI1037">
            <v>6.0660956624270961</v>
          </cell>
          <cell r="AJ1037">
            <v>-13.036734624189489</v>
          </cell>
        </row>
        <row r="1038">
          <cell r="B1038">
            <v>3</v>
          </cell>
          <cell r="I1038">
            <v>0</v>
          </cell>
          <cell r="AI1038">
            <v>2.901941610429255</v>
          </cell>
          <cell r="AJ1038">
            <v>7.236115891727074E-2</v>
          </cell>
        </row>
        <row r="1039">
          <cell r="B1039">
            <v>3</v>
          </cell>
          <cell r="I1039">
            <v>14</v>
          </cell>
          <cell r="AI1039">
            <v>2.9208991303028315</v>
          </cell>
          <cell r="AJ1039">
            <v>14.045599636810941</v>
          </cell>
        </row>
        <row r="1040">
          <cell r="B1040">
            <v>3</v>
          </cell>
          <cell r="I1040">
            <v>-10</v>
          </cell>
          <cell r="AI1040">
            <v>2.989829883402475</v>
          </cell>
          <cell r="AJ1040">
            <v>-10.098101069505956</v>
          </cell>
        </row>
        <row r="1041">
          <cell r="B1041">
            <v>3</v>
          </cell>
          <cell r="I1041">
            <v>-6</v>
          </cell>
          <cell r="AI1041">
            <v>3.0690410381662696</v>
          </cell>
          <cell r="AJ1041">
            <v>-5.9360837604159951</v>
          </cell>
        </row>
        <row r="1042">
          <cell r="B1042">
            <v>5</v>
          </cell>
          <cell r="I1042">
            <v>-12</v>
          </cell>
          <cell r="AI1042">
            <v>5.0108611023393062</v>
          </cell>
          <cell r="AJ1042">
            <v>-11.944663662998721</v>
          </cell>
        </row>
        <row r="1043">
          <cell r="B1043">
            <v>5</v>
          </cell>
          <cell r="I1043">
            <v>11</v>
          </cell>
          <cell r="AI1043">
            <v>5.001368918834264</v>
          </cell>
          <cell r="AJ1043">
            <v>10.966630053905746</v>
          </cell>
        </row>
        <row r="1044">
          <cell r="B1044">
            <v>7</v>
          </cell>
          <cell r="I1044">
            <v>-2</v>
          </cell>
          <cell r="AI1044">
            <v>7.067805701767786</v>
          </cell>
          <cell r="AJ1044">
            <v>-2.0474555858599204</v>
          </cell>
        </row>
        <row r="1045">
          <cell r="B1045">
            <v>4</v>
          </cell>
          <cell r="I1045">
            <v>-11</v>
          </cell>
          <cell r="AI1045">
            <v>4.0453222788879106</v>
          </cell>
          <cell r="AJ1045">
            <v>-11.024967156499129</v>
          </cell>
        </row>
        <row r="1046">
          <cell r="B1046">
            <v>5</v>
          </cell>
          <cell r="I1046">
            <v>1</v>
          </cell>
          <cell r="AI1046">
            <v>5.0128396510679964</v>
          </cell>
          <cell r="AJ1046">
            <v>1.0992520271994994</v>
          </cell>
        </row>
        <row r="1047">
          <cell r="B1047">
            <v>5</v>
          </cell>
          <cell r="I1047">
            <v>-8</v>
          </cell>
          <cell r="AI1047">
            <v>4.9745210741709567</v>
          </cell>
          <cell r="AJ1047">
            <v>-8.097714537542414</v>
          </cell>
        </row>
        <row r="1048">
          <cell r="B1048">
            <v>7</v>
          </cell>
          <cell r="I1048">
            <v>19</v>
          </cell>
          <cell r="AI1048">
            <v>7.0988900388086016</v>
          </cell>
          <cell r="AJ1048">
            <v>18.92316429989387</v>
          </cell>
        </row>
        <row r="1049">
          <cell r="B1049">
            <v>7</v>
          </cell>
          <cell r="I1049">
            <v>-6</v>
          </cell>
          <cell r="AI1049">
            <v>6.9370948032611093</v>
          </cell>
          <cell r="AJ1049">
            <v>-5.9098402641898007</v>
          </cell>
        </row>
        <row r="1050">
          <cell r="B1050">
            <v>7</v>
          </cell>
          <cell r="I1050">
            <v>10</v>
          </cell>
          <cell r="AI1050">
            <v>6.9227749693401739</v>
          </cell>
          <cell r="AJ1050">
            <v>9.9712307303925467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6">
          <cell r="D26">
            <v>94.761904761904759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6">
          <cell r="D26">
            <v>90.158730158730165</v>
          </cell>
        </row>
      </sheetData>
      <sheetData sheetId="18" refreshError="1"/>
      <sheetData sheetId="19" refreshError="1"/>
      <sheetData sheetId="20">
        <row r="43">
          <cell r="D43">
            <v>2.0107809129981726</v>
          </cell>
        </row>
        <row r="48">
          <cell r="E48">
            <v>1.2289471616616074</v>
          </cell>
        </row>
        <row r="49">
          <cell r="E49">
            <v>1.1085087696596678</v>
          </cell>
        </row>
      </sheetData>
      <sheetData sheetId="21" refreshError="1"/>
      <sheetData sheetId="2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Problems/Airport%20Data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Huntsinger" refreshedDate="44709.728089004631" createdVersion="7" refreshedVersion="7" minRefreshableVersion="3" recordCount="1050" xr:uid="{CE98297A-C989-4842-B2A6-95D087A35221}">
  <cacheSource type="worksheet">
    <worksheetSource ref="A1:O1051" sheet="Sheet1 (3)" r:id="rId2"/>
  </cacheSource>
  <cacheFields count="15">
    <cacheField name="DayOfMonth" numFmtId="0">
      <sharedItems containsSemiMixedTypes="0" containsString="0" containsNumber="1" containsInteger="1" minValue="1" maxValue="31"/>
    </cacheField>
    <cacheField name="DayOfWeek" numFmtId="0">
      <sharedItems containsSemiMixedTypes="0" containsString="0" containsNumber="1" containsInteger="1" minValue="1" maxValue="7"/>
    </cacheField>
    <cacheField name="Carrier" numFmtId="0">
      <sharedItems count="13">
        <s v="American"/>
        <s v="Alaska"/>
        <s v="JetBlue"/>
        <s v="Delta"/>
        <s v="UA"/>
        <s v="Southwest"/>
        <s v="SkyWest"/>
        <s v="Hawaiian"/>
        <s v="Atlantic SE"/>
        <s v="American Eagle"/>
        <s v="Spirit"/>
        <s v="Frontier"/>
        <s v="Virgin"/>
      </sharedItems>
    </cacheField>
    <cacheField name="Origin" numFmtId="0">
      <sharedItems/>
    </cacheField>
    <cacheField name="OriginCity" numFmtId="0">
      <sharedItems/>
    </cacheField>
    <cacheField name="Dest" numFmtId="0">
      <sharedItems count="164">
        <s v="MIA"/>
        <s v="DFW"/>
        <s v="STX"/>
        <s v="BDL"/>
        <s v="ATL"/>
        <s v="RDU"/>
        <s v="CLT"/>
        <s v="PHL"/>
        <s v="BOS"/>
        <s v="LAS"/>
        <s v="ORD"/>
        <s v="SEA"/>
        <s v="SFO"/>
        <s v="HNL"/>
        <s v="HOU"/>
        <s v="IND"/>
        <s v="MDW"/>
        <s v="TPA"/>
        <s v="BWI"/>
        <s v="ONT"/>
        <s v="DEN"/>
        <s v="LAX"/>
        <s v="PHX"/>
        <s v="LGA"/>
        <s v="PIT"/>
        <s v="EWR"/>
        <s v="GRR"/>
        <s v="IAH"/>
        <s v="MSP"/>
        <s v="SAN"/>
        <s v="SMF"/>
        <s v="TUS"/>
        <s v="MCO"/>
        <s v="DTW"/>
        <s v="ORF"/>
        <s v="MSN"/>
        <s v="BNA"/>
        <s v="GSO"/>
        <s v="TYS"/>
        <s v="PIA"/>
        <s v="RSW"/>
        <s v="JFK"/>
        <s v="MCI"/>
        <s v="MFE"/>
        <s v="COS"/>
        <s v="SAT"/>
        <s v="RIC"/>
        <s v="SJC"/>
        <s v="DAY"/>
        <s v="AUS"/>
        <s v="RNO"/>
        <s v="CMH"/>
        <s v="EGE"/>
        <s v="STL"/>
        <s v="MSY"/>
        <s v="SJU"/>
        <s v="SLC"/>
        <s v="JAX"/>
        <s v="FLL"/>
        <s v="OMA"/>
        <s v="SNA"/>
        <s v="BUF"/>
        <s v="JNU"/>
        <s v="ANC"/>
        <s v="CDV"/>
        <s v="PDX"/>
        <s v="BET"/>
        <s v="OAK"/>
        <s v="CHS"/>
        <s v="IAD"/>
        <s v="SYR"/>
        <s v="PBI"/>
        <s v="LGB"/>
        <s v="PWM"/>
        <s v="BQN"/>
        <s v="BTV"/>
        <s v="BTR"/>
        <s v="PNS"/>
        <s v="SUN"/>
        <s v="DCA"/>
        <s v="DAL"/>
        <s v="ISP"/>
        <s v="CLE"/>
        <s v="BUR"/>
        <s v="ELP"/>
        <s v="MKE"/>
        <s v="BHM"/>
        <s v="PVD"/>
        <s v="ALB"/>
        <s v="MHT"/>
        <s v="MAF"/>
        <s v="GSP"/>
        <s v="AMA"/>
        <s v="TUL"/>
        <s v="HRL"/>
        <s v="OGG"/>
        <s v="KOA"/>
        <s v="LIH"/>
        <s v="ITO"/>
        <s v="MOB"/>
        <s v="TVC"/>
        <s v="FAR"/>
        <s v="GCK"/>
        <s v="CID"/>
        <s v="OKC"/>
        <s v="MLI"/>
        <s v="BIS"/>
        <s v="MTJ"/>
        <s v="HPN"/>
        <s v="GGG"/>
        <s v="ROW"/>
        <s v="FWA"/>
        <s v="XNA"/>
        <s v="CVG"/>
        <s v="LFT"/>
        <s v="ACY"/>
        <s v="SJT"/>
        <s v="FLG"/>
        <s v="BOI"/>
        <s v="SGF"/>
        <s v="EAU"/>
        <s v="ICT"/>
        <s v="DSM"/>
        <s v="SBP"/>
        <s v="EVV"/>
        <s v="EUG"/>
        <s v="ISN"/>
        <s v="GFK"/>
        <s v="BFL"/>
        <s v="ATW"/>
        <s v="SBA"/>
        <s v="GCC"/>
        <s v="EKO"/>
        <s v="LNK"/>
        <s v="BRD"/>
        <s v="LCH"/>
        <s v="MOT"/>
        <s v="FAT"/>
        <s v="RST"/>
        <s v="HIB"/>
        <s v="JAC"/>
        <s v="MEM"/>
        <s v="LIT"/>
        <s v="BZN"/>
        <s v="ECP"/>
        <s v="SRQ"/>
        <s v="VPS"/>
        <s v="DAB"/>
        <s v="TYR"/>
        <s v="SHV"/>
        <s v="GRK"/>
        <s v="CAE"/>
        <s v="GRB"/>
        <s v="LRD"/>
        <s v="JAN"/>
        <s v="GPT"/>
        <s v="VLD"/>
        <s v="GNV"/>
        <s v="AEX"/>
        <s v="CHA"/>
        <s v="ELM"/>
        <s v="LEX"/>
        <s v="FSD"/>
        <s v="TTN"/>
      </sharedItems>
    </cacheField>
    <cacheField name="DestCity" numFmtId="0">
      <sharedItems/>
    </cacheField>
    <cacheField name="DepartureDelay" numFmtId="0">
      <sharedItems containsSemiMixedTypes="0" containsString="0" containsNumber="1" containsInteger="1" minValue="-18" maxValue="732"/>
    </cacheField>
    <cacheField name="ArrivalDelay" numFmtId="0">
      <sharedItems containsSemiMixedTypes="0" containsString="0" containsNumber="1" containsInteger="1" minValue="-45" maxValue="704"/>
    </cacheField>
    <cacheField name="SchdElapsedTime" numFmtId="0">
      <sharedItems containsSemiMixedTypes="0" containsString="0" containsNumber="1" containsInteger="1" minValue="32" maxValue="652"/>
    </cacheField>
    <cacheField name="ActualElapsedTime" numFmtId="0">
      <sharedItems containsSemiMixedTypes="0" containsString="0" containsNumber="1" containsInteger="1" minValue="31" maxValue="623"/>
    </cacheField>
    <cacheField name="MechIssue" numFmtId="0">
      <sharedItems containsSemiMixedTypes="0" containsString="0" containsNumber="1" containsInteger="1" minValue="0" maxValue="1"/>
    </cacheField>
    <cacheField name="Delay" numFmtId="0">
      <sharedItems count="2">
        <b v="1"/>
        <b v="0"/>
      </sharedItems>
    </cacheField>
    <cacheField name="SeriousDelay" numFmtId="0">
      <sharedItems/>
    </cacheField>
    <cacheField name="Outlier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0">
  <r>
    <n v="15"/>
    <n v="6"/>
    <x v="0"/>
    <s v="JFK"/>
    <s v="New York, NY"/>
    <x v="0"/>
    <s v="Miami, FL"/>
    <n v="73"/>
    <n v="58"/>
    <n v="213"/>
    <n v="198"/>
    <n v="1"/>
    <x v="0"/>
    <b v="1"/>
    <x v="0"/>
  </r>
  <r>
    <n v="11"/>
    <n v="2"/>
    <x v="0"/>
    <s v="CLT"/>
    <s v="Charlotte, NC"/>
    <x v="1"/>
    <s v="Dallas/Fort Worth, TX"/>
    <n v="3"/>
    <n v="38"/>
    <n v="158"/>
    <n v="193"/>
    <n v="1"/>
    <x v="0"/>
    <b v="1"/>
    <x v="0"/>
  </r>
  <r>
    <n v="30"/>
    <n v="7"/>
    <x v="0"/>
    <s v="DCA"/>
    <s v="Washington, DC"/>
    <x v="0"/>
    <s v="Miami, FL"/>
    <n v="64"/>
    <n v="69"/>
    <n v="168"/>
    <n v="173"/>
    <n v="1"/>
    <x v="0"/>
    <b v="1"/>
    <x v="0"/>
  </r>
  <r>
    <n v="12"/>
    <n v="3"/>
    <x v="0"/>
    <s v="MIA"/>
    <s v="Miami, FL"/>
    <x v="2"/>
    <s v="Christiansted, VI"/>
    <n v="54"/>
    <n v="48"/>
    <n v="164"/>
    <n v="158"/>
    <n v="0"/>
    <x v="0"/>
    <b v="1"/>
    <x v="0"/>
  </r>
  <r>
    <n v="13"/>
    <n v="4"/>
    <x v="0"/>
    <s v="MIA"/>
    <s v="Miami, FL"/>
    <x v="3"/>
    <s v="Hartford, CT"/>
    <n v="24"/>
    <n v="32"/>
    <n v="183"/>
    <n v="191"/>
    <n v="1"/>
    <x v="0"/>
    <b v="1"/>
    <x v="0"/>
  </r>
  <r>
    <n v="1"/>
    <n v="6"/>
    <x v="0"/>
    <s v="PHX"/>
    <s v="Phoenix, AZ"/>
    <x v="4"/>
    <s v="Atlanta, GA"/>
    <n v="51"/>
    <n v="32"/>
    <n v="226"/>
    <n v="207"/>
    <n v="1"/>
    <x v="0"/>
    <b v="1"/>
    <x v="0"/>
  </r>
  <r>
    <n v="5"/>
    <n v="3"/>
    <x v="0"/>
    <s v="CLT"/>
    <s v="Charlotte, NC"/>
    <x v="5"/>
    <s v="Raleigh/Durham, NC"/>
    <n v="49"/>
    <n v="40"/>
    <n v="53"/>
    <n v="44"/>
    <n v="0"/>
    <x v="0"/>
    <b v="1"/>
    <x v="0"/>
  </r>
  <r>
    <n v="6"/>
    <n v="4"/>
    <x v="0"/>
    <s v="ATL"/>
    <s v="Atlanta, GA"/>
    <x v="6"/>
    <s v="Charlotte, NC"/>
    <n v="42"/>
    <n v="73"/>
    <n v="75"/>
    <n v="106"/>
    <n v="1"/>
    <x v="0"/>
    <b v="1"/>
    <x v="0"/>
  </r>
  <r>
    <n v="8"/>
    <n v="6"/>
    <x v="0"/>
    <s v="TPA"/>
    <s v="Tampa, FL"/>
    <x v="7"/>
    <s v="Philadelphia, PA"/>
    <n v="37"/>
    <n v="37"/>
    <n v="151"/>
    <n v="151"/>
    <n v="0"/>
    <x v="0"/>
    <b v="1"/>
    <x v="0"/>
  </r>
  <r>
    <n v="11"/>
    <n v="2"/>
    <x v="0"/>
    <s v="CLT"/>
    <s v="Charlotte, NC"/>
    <x v="8"/>
    <s v="Boston, MA"/>
    <n v="26"/>
    <n v="43"/>
    <n v="126"/>
    <n v="143"/>
    <n v="0"/>
    <x v="0"/>
    <b v="1"/>
    <x v="0"/>
  </r>
  <r>
    <n v="11"/>
    <n v="2"/>
    <x v="0"/>
    <s v="PHX"/>
    <s v="Phoenix, AZ"/>
    <x v="9"/>
    <s v="Las Vegas, NV"/>
    <n v="18"/>
    <n v="40"/>
    <n v="70"/>
    <n v="92"/>
    <n v="1"/>
    <x v="0"/>
    <b v="1"/>
    <x v="0"/>
  </r>
  <r>
    <n v="20"/>
    <n v="4"/>
    <x v="0"/>
    <s v="DCA"/>
    <s v="Washington, DC"/>
    <x v="10"/>
    <s v="Chicago, IL"/>
    <n v="-1"/>
    <n v="35"/>
    <n v="132"/>
    <n v="168"/>
    <n v="0"/>
    <x v="0"/>
    <b v="1"/>
    <x v="0"/>
  </r>
  <r>
    <n v="6"/>
    <n v="4"/>
    <x v="1"/>
    <s v="SNA"/>
    <s v="Santa Ana, CA"/>
    <x v="11"/>
    <s v="Seattle, WA"/>
    <n v="49"/>
    <n v="48"/>
    <n v="170"/>
    <n v="169"/>
    <n v="1"/>
    <x v="0"/>
    <b v="1"/>
    <x v="0"/>
  </r>
  <r>
    <n v="14"/>
    <n v="5"/>
    <x v="1"/>
    <s v="FAI"/>
    <s v="Fairbanks, AK"/>
    <x v="11"/>
    <s v="Seattle, WA"/>
    <n v="43"/>
    <n v="38"/>
    <n v="205"/>
    <n v="200"/>
    <n v="0"/>
    <x v="0"/>
    <b v="1"/>
    <x v="0"/>
  </r>
  <r>
    <n v="1"/>
    <n v="6"/>
    <x v="2"/>
    <s v="LAS"/>
    <s v="Las Vegas, NV"/>
    <x v="12"/>
    <s v="San Francisco, CA"/>
    <n v="42"/>
    <n v="34"/>
    <n v="94"/>
    <n v="86"/>
    <n v="1"/>
    <x v="0"/>
    <b v="1"/>
    <x v="0"/>
  </r>
  <r>
    <n v="23"/>
    <n v="7"/>
    <x v="2"/>
    <s v="BWI"/>
    <s v="Baltimore, MD"/>
    <x v="8"/>
    <s v="Boston, MA"/>
    <n v="40"/>
    <n v="65"/>
    <n v="83"/>
    <n v="108"/>
    <n v="0"/>
    <x v="0"/>
    <b v="1"/>
    <x v="0"/>
  </r>
  <r>
    <n v="4"/>
    <n v="2"/>
    <x v="3"/>
    <s v="DTW"/>
    <s v="Detroit, MI"/>
    <x v="9"/>
    <s v="Las Vegas, NV"/>
    <n v="-6"/>
    <n v="35"/>
    <n v="260"/>
    <n v="301"/>
    <n v="0"/>
    <x v="0"/>
    <b v="1"/>
    <x v="0"/>
  </r>
  <r>
    <n v="4"/>
    <n v="2"/>
    <x v="4"/>
    <s v="SFO"/>
    <s v="San Francisco, CA"/>
    <x v="10"/>
    <s v="Chicago, IL"/>
    <n v="56"/>
    <n v="32"/>
    <n v="261"/>
    <n v="237"/>
    <n v="0"/>
    <x v="0"/>
    <b v="1"/>
    <x v="0"/>
  </r>
  <r>
    <n v="3"/>
    <n v="1"/>
    <x v="4"/>
    <s v="SFO"/>
    <s v="San Francisco, CA"/>
    <x v="11"/>
    <s v="Seattle, WA"/>
    <n v="53"/>
    <n v="51"/>
    <n v="120"/>
    <n v="118"/>
    <n v="1"/>
    <x v="0"/>
    <b v="1"/>
    <x v="0"/>
  </r>
  <r>
    <n v="2"/>
    <n v="7"/>
    <x v="4"/>
    <s v="SFO"/>
    <s v="San Francisco, CA"/>
    <x v="13"/>
    <s v="Honolulu, HI"/>
    <n v="25"/>
    <n v="37"/>
    <n v="321"/>
    <n v="333"/>
    <n v="0"/>
    <x v="0"/>
    <b v="1"/>
    <x v="0"/>
  </r>
  <r>
    <n v="1"/>
    <n v="6"/>
    <x v="5"/>
    <s v="BNA"/>
    <s v="Nashville, TN"/>
    <x v="14"/>
    <s v="Houston, TX"/>
    <n v="51"/>
    <n v="43"/>
    <n v="120"/>
    <n v="112"/>
    <n v="0"/>
    <x v="0"/>
    <b v="1"/>
    <x v="0"/>
  </r>
  <r>
    <n v="1"/>
    <n v="6"/>
    <x v="5"/>
    <s v="MCO"/>
    <s v="Orlando, FL"/>
    <x v="15"/>
    <s v="Indianapolis, IN"/>
    <n v="56"/>
    <n v="58"/>
    <n v="140"/>
    <n v="142"/>
    <n v="0"/>
    <x v="0"/>
    <b v="1"/>
    <x v="0"/>
  </r>
  <r>
    <n v="1"/>
    <n v="6"/>
    <x v="5"/>
    <s v="MCO"/>
    <s v="Orlando, FL"/>
    <x v="16"/>
    <s v="Chicago, IL"/>
    <n v="48"/>
    <n v="40"/>
    <n v="170"/>
    <n v="162"/>
    <n v="0"/>
    <x v="0"/>
    <b v="1"/>
    <x v="0"/>
  </r>
  <r>
    <n v="1"/>
    <n v="6"/>
    <x v="5"/>
    <s v="MDW"/>
    <s v="Chicago, IL"/>
    <x v="17"/>
    <s v="Tampa, FL"/>
    <n v="0"/>
    <n v="48"/>
    <n v="150"/>
    <n v="198"/>
    <n v="1"/>
    <x v="0"/>
    <b v="1"/>
    <x v="0"/>
  </r>
  <r>
    <n v="2"/>
    <n v="7"/>
    <x v="5"/>
    <s v="PVD"/>
    <s v="Providence, RI"/>
    <x v="18"/>
    <s v="Baltimore, MD"/>
    <n v="37"/>
    <n v="31"/>
    <n v="75"/>
    <n v="69"/>
    <n v="1"/>
    <x v="0"/>
    <b v="1"/>
    <x v="0"/>
  </r>
  <r>
    <n v="2"/>
    <n v="7"/>
    <x v="5"/>
    <s v="SJC"/>
    <s v="San Jose, CA"/>
    <x v="19"/>
    <s v="Ontario, CA"/>
    <n v="59"/>
    <n v="57"/>
    <n v="70"/>
    <n v="68"/>
    <n v="0"/>
    <x v="0"/>
    <b v="1"/>
    <x v="0"/>
  </r>
  <r>
    <n v="5"/>
    <n v="3"/>
    <x v="6"/>
    <s v="BIS"/>
    <s v="Bismarck/Mandan, ND"/>
    <x v="20"/>
    <s v="Denver, CO"/>
    <n v="78"/>
    <n v="70"/>
    <n v="103"/>
    <n v="95"/>
    <n v="0"/>
    <x v="0"/>
    <b v="1"/>
    <x v="0"/>
  </r>
  <r>
    <n v="4"/>
    <n v="2"/>
    <x v="5"/>
    <s v="MDW"/>
    <s v="Chicago, IL"/>
    <x v="20"/>
    <s v="Denver, CO"/>
    <n v="69"/>
    <n v="41"/>
    <n v="165"/>
    <n v="137"/>
    <n v="0"/>
    <x v="0"/>
    <b v="1"/>
    <x v="0"/>
  </r>
  <r>
    <n v="5"/>
    <n v="3"/>
    <x v="5"/>
    <s v="PHX"/>
    <s v="Phoenix, AZ"/>
    <x v="19"/>
    <s v="Ontario, CA"/>
    <n v="45"/>
    <n v="37"/>
    <n v="65"/>
    <n v="57"/>
    <n v="0"/>
    <x v="0"/>
    <b v="1"/>
    <x v="0"/>
  </r>
  <r>
    <n v="6"/>
    <n v="4"/>
    <x v="5"/>
    <s v="BWI"/>
    <s v="Baltimore, MD"/>
    <x v="21"/>
    <s v="Los Angeles, CA"/>
    <n v="60"/>
    <n v="35"/>
    <n v="340"/>
    <n v="315"/>
    <n v="0"/>
    <x v="0"/>
    <b v="1"/>
    <x v="0"/>
  </r>
  <r>
    <n v="7"/>
    <n v="5"/>
    <x v="5"/>
    <s v="LAX"/>
    <s v="Los Angeles, CA"/>
    <x v="22"/>
    <s v="Phoenix, AZ"/>
    <n v="49"/>
    <n v="35"/>
    <n v="80"/>
    <n v="66"/>
    <n v="0"/>
    <x v="0"/>
    <b v="1"/>
    <x v="0"/>
  </r>
  <r>
    <n v="7"/>
    <n v="5"/>
    <x v="5"/>
    <s v="TUS"/>
    <s v="Tucson, AZ"/>
    <x v="21"/>
    <s v="Los Angeles, CA"/>
    <n v="40"/>
    <n v="34"/>
    <n v="90"/>
    <n v="84"/>
    <n v="0"/>
    <x v="0"/>
    <b v="1"/>
    <x v="0"/>
  </r>
  <r>
    <n v="24"/>
    <n v="1"/>
    <x v="4"/>
    <s v="JFK"/>
    <s v="New York, NY"/>
    <x v="21"/>
    <s v="Los Angeles, CA"/>
    <n v="8"/>
    <n v="34"/>
    <n v="364"/>
    <n v="390"/>
    <n v="0"/>
    <x v="0"/>
    <b v="1"/>
    <x v="0"/>
  </r>
  <r>
    <n v="8"/>
    <n v="6"/>
    <x v="5"/>
    <s v="MCI"/>
    <s v="Kansas City, MO"/>
    <x v="4"/>
    <s v="Atlanta, GA"/>
    <n v="-7"/>
    <n v="51"/>
    <n v="115"/>
    <n v="173"/>
    <n v="0"/>
    <x v="0"/>
    <b v="1"/>
    <x v="0"/>
  </r>
  <r>
    <n v="19"/>
    <n v="3"/>
    <x v="5"/>
    <s v="ATL"/>
    <s v="Atlanta, GA"/>
    <x v="23"/>
    <s v="New York, NY"/>
    <n v="37"/>
    <n v="47"/>
    <n v="140"/>
    <n v="150"/>
    <n v="0"/>
    <x v="0"/>
    <b v="1"/>
    <x v="0"/>
  </r>
  <r>
    <n v="20"/>
    <n v="4"/>
    <x v="5"/>
    <s v="LAS"/>
    <s v="Las Vegas, NV"/>
    <x v="24"/>
    <s v="Pittsburgh, PA"/>
    <n v="79"/>
    <n v="71"/>
    <n v="245"/>
    <n v="237"/>
    <n v="0"/>
    <x v="0"/>
    <b v="1"/>
    <x v="0"/>
  </r>
  <r>
    <n v="3"/>
    <n v="1"/>
    <x v="5"/>
    <s v="BUF"/>
    <s v="Buffalo, NY"/>
    <x v="18"/>
    <s v="Baltimore, MD"/>
    <n v="43"/>
    <n v="42"/>
    <n v="65"/>
    <n v="64"/>
    <n v="0"/>
    <x v="0"/>
    <b v="1"/>
    <x v="0"/>
  </r>
  <r>
    <n v="23"/>
    <n v="7"/>
    <x v="5"/>
    <s v="ATL"/>
    <s v="Atlanta, GA"/>
    <x v="20"/>
    <s v="Denver, CO"/>
    <n v="82"/>
    <n v="66"/>
    <n v="200"/>
    <n v="184"/>
    <n v="0"/>
    <x v="0"/>
    <b v="1"/>
    <x v="0"/>
  </r>
  <r>
    <n v="25"/>
    <n v="2"/>
    <x v="5"/>
    <s v="DEN"/>
    <s v="Denver, CO"/>
    <x v="15"/>
    <s v="Indianapolis, IN"/>
    <n v="76"/>
    <n v="74"/>
    <n v="140"/>
    <n v="138"/>
    <n v="0"/>
    <x v="0"/>
    <b v="1"/>
    <x v="0"/>
  </r>
  <r>
    <n v="20"/>
    <n v="4"/>
    <x v="5"/>
    <s v="HOU"/>
    <s v="Houston, TX"/>
    <x v="4"/>
    <s v="Atlanta, GA"/>
    <n v="1"/>
    <n v="52"/>
    <n v="120"/>
    <n v="171"/>
    <n v="0"/>
    <x v="0"/>
    <b v="1"/>
    <x v="0"/>
  </r>
  <r>
    <n v="11"/>
    <n v="2"/>
    <x v="5"/>
    <s v="LAS"/>
    <s v="Las Vegas, NV"/>
    <x v="16"/>
    <s v="Chicago, IL"/>
    <n v="57"/>
    <n v="44"/>
    <n v="205"/>
    <n v="192"/>
    <n v="0"/>
    <x v="0"/>
    <b v="1"/>
    <x v="0"/>
  </r>
  <r>
    <n v="14"/>
    <n v="5"/>
    <x v="7"/>
    <s v="LIH"/>
    <s v="Lihue, HI"/>
    <x v="13"/>
    <s v="Honolulu, HI"/>
    <n v="32"/>
    <n v="38"/>
    <n v="34"/>
    <n v="40"/>
    <n v="0"/>
    <x v="0"/>
    <b v="1"/>
    <x v="0"/>
  </r>
  <r>
    <n v="16"/>
    <n v="7"/>
    <x v="8"/>
    <s v="MKE"/>
    <s v="Milwaukee, WI"/>
    <x v="25"/>
    <s v="Newark, NJ"/>
    <n v="46"/>
    <n v="35"/>
    <n v="134"/>
    <n v="123"/>
    <n v="0"/>
    <x v="0"/>
    <b v="1"/>
    <x v="0"/>
  </r>
  <r>
    <n v="18"/>
    <n v="2"/>
    <x v="9"/>
    <s v="DFW"/>
    <s v="Dallas/Fort Worth, TX"/>
    <x v="26"/>
    <s v="Grand Rapids, MI"/>
    <n v="75"/>
    <n v="43"/>
    <n v="155"/>
    <n v="123"/>
    <n v="1"/>
    <x v="0"/>
    <b v="1"/>
    <x v="0"/>
  </r>
  <r>
    <n v="16"/>
    <n v="7"/>
    <x v="10"/>
    <s v="MSP"/>
    <s v="Minneapolis, MN"/>
    <x v="27"/>
    <s v="Houston, TX"/>
    <n v="33"/>
    <n v="48"/>
    <n v="159"/>
    <n v="174"/>
    <n v="1"/>
    <x v="0"/>
    <b v="1"/>
    <x v="0"/>
  </r>
  <r>
    <n v="23"/>
    <n v="7"/>
    <x v="10"/>
    <s v="MSP"/>
    <s v="Minneapolis, MN"/>
    <x v="20"/>
    <s v="Denver, CO"/>
    <n v="87"/>
    <n v="73"/>
    <n v="126"/>
    <n v="112"/>
    <n v="1"/>
    <x v="0"/>
    <b v="1"/>
    <x v="0"/>
  </r>
  <r>
    <n v="21"/>
    <n v="5"/>
    <x v="10"/>
    <s v="ORD"/>
    <s v="Chicago, IL"/>
    <x v="28"/>
    <s v="Minneapolis, MN"/>
    <n v="38"/>
    <n v="38"/>
    <n v="85"/>
    <n v="85"/>
    <n v="1"/>
    <x v="0"/>
    <b v="1"/>
    <x v="0"/>
  </r>
  <r>
    <n v="19"/>
    <n v="3"/>
    <x v="6"/>
    <s v="RAP"/>
    <s v="Rapid City, SD"/>
    <x v="28"/>
    <s v="Minneapolis, MN"/>
    <n v="22"/>
    <n v="44"/>
    <n v="93"/>
    <n v="115"/>
    <n v="1"/>
    <x v="0"/>
    <b v="1"/>
    <x v="0"/>
  </r>
  <r>
    <n v="18"/>
    <n v="2"/>
    <x v="8"/>
    <s v="MSN"/>
    <s v="Madison, WI"/>
    <x v="4"/>
    <s v="Atlanta, GA"/>
    <n v="33"/>
    <n v="55"/>
    <n v="129"/>
    <n v="151"/>
    <n v="1"/>
    <x v="0"/>
    <b v="1"/>
    <x v="0"/>
  </r>
  <r>
    <n v="26"/>
    <n v="3"/>
    <x v="6"/>
    <s v="MRY"/>
    <s v="Monterey, CA"/>
    <x v="21"/>
    <s v="Los Angeles, CA"/>
    <n v="80"/>
    <n v="68"/>
    <n v="78"/>
    <n v="66"/>
    <n v="0"/>
    <x v="0"/>
    <b v="1"/>
    <x v="0"/>
  </r>
  <r>
    <n v="4"/>
    <n v="2"/>
    <x v="6"/>
    <s v="LAX"/>
    <s v="Los Angeles, CA"/>
    <x v="29"/>
    <s v="San Diego, CA"/>
    <n v="45"/>
    <n v="52"/>
    <n v="52"/>
    <n v="59"/>
    <n v="1"/>
    <x v="0"/>
    <b v="1"/>
    <x v="0"/>
  </r>
  <r>
    <n v="20"/>
    <n v="4"/>
    <x v="6"/>
    <s v="SLC"/>
    <s v="Salt Lake City, UT"/>
    <x v="30"/>
    <s v="Sacramento, CA"/>
    <n v="70"/>
    <n v="62"/>
    <n v="107"/>
    <n v="99"/>
    <n v="0"/>
    <x v="0"/>
    <b v="1"/>
    <x v="0"/>
  </r>
  <r>
    <n v="20"/>
    <n v="4"/>
    <x v="6"/>
    <s v="SMF"/>
    <s v="Sacramento, CA"/>
    <x v="21"/>
    <s v="Los Angeles, CA"/>
    <n v="56"/>
    <n v="50"/>
    <n v="95"/>
    <n v="89"/>
    <n v="0"/>
    <x v="0"/>
    <b v="1"/>
    <x v="0"/>
  </r>
  <r>
    <n v="12"/>
    <n v="3"/>
    <x v="6"/>
    <s v="DEN"/>
    <s v="Denver, CO"/>
    <x v="31"/>
    <s v="Tucson, AZ"/>
    <n v="68"/>
    <n v="65"/>
    <n v="122"/>
    <n v="119"/>
    <n v="1"/>
    <x v="0"/>
    <b v="1"/>
    <x v="0"/>
  </r>
  <r>
    <n v="16"/>
    <n v="7"/>
    <x v="6"/>
    <s v="IDA"/>
    <s v="Idaho Falls, ID"/>
    <x v="20"/>
    <s v="Denver, CO"/>
    <n v="77"/>
    <n v="66"/>
    <n v="93"/>
    <n v="82"/>
    <n v="0"/>
    <x v="0"/>
    <b v="1"/>
    <x v="0"/>
  </r>
  <r>
    <n v="31"/>
    <n v="1"/>
    <x v="4"/>
    <s v="SFO"/>
    <s v="San Francisco, CA"/>
    <x v="9"/>
    <s v="Las Vegas, NV"/>
    <n v="64"/>
    <n v="48"/>
    <n v="93"/>
    <n v="77"/>
    <n v="0"/>
    <x v="0"/>
    <b v="1"/>
    <x v="0"/>
  </r>
  <r>
    <n v="31"/>
    <n v="1"/>
    <x v="4"/>
    <s v="IAH"/>
    <s v="Houston, TX"/>
    <x v="1"/>
    <s v="Dallas/Fort Worth, TX"/>
    <n v="69"/>
    <n v="47"/>
    <n v="77"/>
    <n v="55"/>
    <n v="1"/>
    <x v="0"/>
    <b v="1"/>
    <x v="0"/>
  </r>
  <r>
    <n v="15"/>
    <n v="6"/>
    <x v="4"/>
    <s v="EWR"/>
    <s v="Newark, NJ"/>
    <x v="32"/>
    <s v="Orlando, FL"/>
    <n v="16"/>
    <n v="48"/>
    <n v="165"/>
    <n v="197"/>
    <n v="0"/>
    <x v="0"/>
    <b v="1"/>
    <x v="0"/>
  </r>
  <r>
    <n v="15"/>
    <n v="6"/>
    <x v="4"/>
    <s v="MCO"/>
    <s v="Orlando, FL"/>
    <x v="25"/>
    <s v="Newark, NJ"/>
    <n v="82"/>
    <n v="73"/>
    <n v="179"/>
    <n v="170"/>
    <n v="0"/>
    <x v="0"/>
    <b v="1"/>
    <x v="0"/>
  </r>
  <r>
    <n v="23"/>
    <n v="7"/>
    <x v="10"/>
    <s v="ORD"/>
    <s v="Chicago, IL"/>
    <x v="1"/>
    <s v="Dallas/Fort Worth, TX"/>
    <n v="26"/>
    <n v="37"/>
    <n v="134"/>
    <n v="145"/>
    <n v="0"/>
    <x v="0"/>
    <b v="1"/>
    <x v="0"/>
  </r>
  <r>
    <n v="12"/>
    <n v="3"/>
    <x v="4"/>
    <s v="IAH"/>
    <s v="Houston, TX"/>
    <x v="20"/>
    <s v="Denver, CO"/>
    <n v="59"/>
    <n v="31"/>
    <n v="162"/>
    <n v="134"/>
    <n v="1"/>
    <x v="0"/>
    <b v="1"/>
    <x v="0"/>
  </r>
  <r>
    <n v="7"/>
    <n v="5"/>
    <x v="3"/>
    <s v="MCO"/>
    <s v="Orlando, FL"/>
    <x v="33"/>
    <s v="Detroit, MI"/>
    <n v="-3"/>
    <n v="38"/>
    <n v="162"/>
    <n v="203"/>
    <n v="0"/>
    <x v="0"/>
    <b v="1"/>
    <x v="0"/>
  </r>
  <r>
    <n v="7"/>
    <n v="5"/>
    <x v="3"/>
    <s v="ATL"/>
    <s v="Atlanta, GA"/>
    <x v="34"/>
    <s v="Norfolk, VA"/>
    <n v="38"/>
    <n v="39"/>
    <n v="99"/>
    <n v="100"/>
    <n v="0"/>
    <x v="0"/>
    <b v="1"/>
    <x v="0"/>
  </r>
  <r>
    <n v="7"/>
    <n v="5"/>
    <x v="3"/>
    <s v="DTW"/>
    <s v="Detroit, MI"/>
    <x v="23"/>
    <s v="New York, NY"/>
    <n v="37"/>
    <n v="31"/>
    <n v="103"/>
    <n v="97"/>
    <n v="1"/>
    <x v="0"/>
    <b v="1"/>
    <x v="0"/>
  </r>
  <r>
    <n v="11"/>
    <n v="2"/>
    <x v="3"/>
    <s v="LGA"/>
    <s v="New York, NY"/>
    <x v="20"/>
    <s v="Denver, CO"/>
    <n v="83"/>
    <n v="41"/>
    <n v="279"/>
    <n v="237"/>
    <n v="0"/>
    <x v="0"/>
    <b v="1"/>
    <x v="0"/>
  </r>
  <r>
    <n v="16"/>
    <n v="7"/>
    <x v="3"/>
    <s v="LAX"/>
    <s v="Los Angeles, CA"/>
    <x v="9"/>
    <s v="Las Vegas, NV"/>
    <n v="0"/>
    <n v="36"/>
    <n v="70"/>
    <n v="106"/>
    <n v="0"/>
    <x v="0"/>
    <b v="1"/>
    <x v="0"/>
  </r>
  <r>
    <n v="16"/>
    <n v="7"/>
    <x v="3"/>
    <s v="MSP"/>
    <s v="Minneapolis, MN"/>
    <x v="35"/>
    <s v="Madison, WI"/>
    <n v="13"/>
    <n v="38"/>
    <n v="57"/>
    <n v="82"/>
    <n v="1"/>
    <x v="0"/>
    <b v="1"/>
    <x v="0"/>
  </r>
  <r>
    <n v="23"/>
    <n v="7"/>
    <x v="3"/>
    <s v="DCA"/>
    <s v="Washington, DC"/>
    <x v="4"/>
    <s v="Atlanta, GA"/>
    <n v="38"/>
    <n v="62"/>
    <n v="118"/>
    <n v="142"/>
    <n v="0"/>
    <x v="0"/>
    <b v="1"/>
    <x v="0"/>
  </r>
  <r>
    <n v="23"/>
    <n v="7"/>
    <x v="3"/>
    <s v="ATL"/>
    <s v="Atlanta, GA"/>
    <x v="36"/>
    <s v="Nashville, TN"/>
    <n v="47"/>
    <n v="47"/>
    <n v="64"/>
    <n v="64"/>
    <n v="1"/>
    <x v="0"/>
    <b v="1"/>
    <x v="0"/>
  </r>
  <r>
    <n v="23"/>
    <n v="7"/>
    <x v="3"/>
    <s v="ATL"/>
    <s v="Atlanta, GA"/>
    <x v="37"/>
    <s v="Greensboro/High Point, NC"/>
    <n v="47"/>
    <n v="45"/>
    <n v="74"/>
    <n v="72"/>
    <n v="1"/>
    <x v="0"/>
    <b v="1"/>
    <x v="0"/>
  </r>
  <r>
    <n v="31"/>
    <n v="1"/>
    <x v="3"/>
    <s v="ATL"/>
    <s v="Atlanta, GA"/>
    <x v="32"/>
    <s v="Orlando, FL"/>
    <n v="24"/>
    <n v="48"/>
    <n v="93"/>
    <n v="117"/>
    <n v="1"/>
    <x v="0"/>
    <b v="1"/>
    <x v="0"/>
  </r>
  <r>
    <n v="27"/>
    <n v="4"/>
    <x v="8"/>
    <s v="DFW"/>
    <s v="Dallas/Fort Worth, TX"/>
    <x v="38"/>
    <s v="Knoxville, TN"/>
    <n v="50"/>
    <n v="50"/>
    <n v="125"/>
    <n v="125"/>
    <n v="0"/>
    <x v="0"/>
    <b v="1"/>
    <x v="0"/>
  </r>
  <r>
    <n v="8"/>
    <n v="6"/>
    <x v="8"/>
    <s v="RSW"/>
    <s v="Fort Myers, FL"/>
    <x v="27"/>
    <s v="Houston, TX"/>
    <n v="33"/>
    <n v="44"/>
    <n v="147"/>
    <n v="158"/>
    <n v="1"/>
    <x v="0"/>
    <b v="1"/>
    <x v="0"/>
  </r>
  <r>
    <n v="18"/>
    <n v="2"/>
    <x v="8"/>
    <s v="MLI"/>
    <s v="Moline, IL"/>
    <x v="4"/>
    <s v="Atlanta, GA"/>
    <n v="-11"/>
    <n v="51"/>
    <n v="109"/>
    <n v="171"/>
    <n v="0"/>
    <x v="0"/>
    <b v="1"/>
    <x v="0"/>
  </r>
  <r>
    <n v="9"/>
    <n v="7"/>
    <x v="8"/>
    <s v="ORD"/>
    <s v="Chicago, IL"/>
    <x v="39"/>
    <s v="Peoria, IL"/>
    <n v="-4"/>
    <n v="35"/>
    <n v="55"/>
    <n v="94"/>
    <n v="1"/>
    <x v="0"/>
    <b v="1"/>
    <x v="0"/>
  </r>
  <r>
    <n v="4"/>
    <n v="2"/>
    <x v="11"/>
    <s v="CVG"/>
    <s v="Cincinnati, OH"/>
    <x v="40"/>
    <s v="Fort Myers, FL"/>
    <n v="46"/>
    <n v="41"/>
    <n v="135"/>
    <n v="130"/>
    <n v="1"/>
    <x v="0"/>
    <b v="1"/>
    <x v="0"/>
  </r>
  <r>
    <n v="7"/>
    <n v="5"/>
    <x v="0"/>
    <s v="JFK"/>
    <s v="New York, NY"/>
    <x v="21"/>
    <s v="Los Angeles, CA"/>
    <n v="-3"/>
    <n v="-19"/>
    <n v="364"/>
    <n v="348"/>
    <n v="1"/>
    <x v="1"/>
    <b v="0"/>
    <x v="0"/>
  </r>
  <r>
    <n v="25"/>
    <n v="2"/>
    <x v="0"/>
    <s v="SFO"/>
    <s v="San Francisco, CA"/>
    <x v="41"/>
    <s v="New York, NY"/>
    <n v="-9"/>
    <n v="-31"/>
    <n v="343"/>
    <n v="321"/>
    <n v="1"/>
    <x v="1"/>
    <b v="0"/>
    <x v="0"/>
  </r>
  <r>
    <n v="23"/>
    <n v="7"/>
    <x v="0"/>
    <s v="PDX"/>
    <s v="Portland, OR"/>
    <x v="10"/>
    <s v="Chicago, IL"/>
    <n v="-2"/>
    <n v="-26"/>
    <n v="243"/>
    <n v="219"/>
    <n v="0"/>
    <x v="1"/>
    <b v="0"/>
    <x v="0"/>
  </r>
  <r>
    <n v="21"/>
    <n v="5"/>
    <x v="0"/>
    <s v="DEN"/>
    <s v="Denver, CO"/>
    <x v="0"/>
    <s v="Miami, FL"/>
    <n v="4"/>
    <n v="5"/>
    <n v="236"/>
    <n v="237"/>
    <n v="1"/>
    <x v="0"/>
    <b v="0"/>
    <x v="0"/>
  </r>
  <r>
    <n v="18"/>
    <n v="2"/>
    <x v="0"/>
    <s v="MIA"/>
    <s v="Miami, FL"/>
    <x v="27"/>
    <s v="Houston, TX"/>
    <n v="-6"/>
    <n v="-19"/>
    <n v="163"/>
    <n v="150"/>
    <n v="0"/>
    <x v="1"/>
    <b v="0"/>
    <x v="0"/>
  </r>
  <r>
    <n v="8"/>
    <n v="6"/>
    <x v="0"/>
    <s v="SEA"/>
    <s v="Seattle, WA"/>
    <x v="1"/>
    <s v="Dallas/Fort Worth, TX"/>
    <n v="0"/>
    <n v="-5"/>
    <n v="235"/>
    <n v="230"/>
    <n v="1"/>
    <x v="1"/>
    <b v="0"/>
    <x v="0"/>
  </r>
  <r>
    <n v="27"/>
    <n v="4"/>
    <x v="0"/>
    <s v="LAX"/>
    <s v="Los Angeles, CA"/>
    <x v="8"/>
    <s v="Boston, MA"/>
    <n v="-2"/>
    <n v="-20"/>
    <n v="340"/>
    <n v="322"/>
    <n v="0"/>
    <x v="1"/>
    <b v="0"/>
    <x v="0"/>
  </r>
  <r>
    <n v="7"/>
    <n v="5"/>
    <x v="0"/>
    <s v="ELP"/>
    <s v="El Paso, TX"/>
    <x v="1"/>
    <s v="Dallas/Fort Worth, TX"/>
    <n v="-7"/>
    <n v="-10"/>
    <n v="108"/>
    <n v="105"/>
    <n v="1"/>
    <x v="1"/>
    <b v="0"/>
    <x v="0"/>
  </r>
  <r>
    <n v="15"/>
    <n v="6"/>
    <x v="0"/>
    <s v="LAS"/>
    <s v="Las Vegas, NV"/>
    <x v="1"/>
    <s v="Dallas/Fort Worth, TX"/>
    <n v="-2"/>
    <n v="-6"/>
    <n v="165"/>
    <n v="161"/>
    <n v="0"/>
    <x v="1"/>
    <b v="0"/>
    <x v="0"/>
  </r>
  <r>
    <n v="25"/>
    <n v="2"/>
    <x v="0"/>
    <s v="LAS"/>
    <s v="Las Vegas, NV"/>
    <x v="10"/>
    <s v="Chicago, IL"/>
    <n v="-2"/>
    <n v="-5"/>
    <n v="222"/>
    <n v="219"/>
    <n v="0"/>
    <x v="1"/>
    <b v="0"/>
    <x v="0"/>
  </r>
  <r>
    <n v="12"/>
    <n v="3"/>
    <x v="0"/>
    <s v="BOS"/>
    <s v="Boston, MA"/>
    <x v="41"/>
    <s v="New York, NY"/>
    <n v="0"/>
    <n v="-15"/>
    <n v="82"/>
    <n v="67"/>
    <n v="1"/>
    <x v="1"/>
    <b v="0"/>
    <x v="0"/>
  </r>
  <r>
    <n v="4"/>
    <n v="2"/>
    <x v="0"/>
    <s v="OGG"/>
    <s v="Kahului, HI"/>
    <x v="21"/>
    <s v="Los Angeles, CA"/>
    <n v="0"/>
    <n v="-33"/>
    <n v="328"/>
    <n v="295"/>
    <n v="0"/>
    <x v="1"/>
    <b v="0"/>
    <x v="0"/>
  </r>
  <r>
    <n v="8"/>
    <n v="6"/>
    <x v="0"/>
    <s v="SFO"/>
    <s v="San Francisco, CA"/>
    <x v="0"/>
    <s v="Miami, FL"/>
    <n v="-1"/>
    <n v="-3"/>
    <n v="336"/>
    <n v="334"/>
    <n v="0"/>
    <x v="1"/>
    <b v="0"/>
    <x v="0"/>
  </r>
  <r>
    <n v="4"/>
    <n v="2"/>
    <x v="0"/>
    <s v="MIA"/>
    <s v="Miami, FL"/>
    <x v="23"/>
    <s v="New York, NY"/>
    <n v="-1"/>
    <n v="-20"/>
    <n v="177"/>
    <n v="158"/>
    <n v="0"/>
    <x v="1"/>
    <b v="0"/>
    <x v="0"/>
  </r>
  <r>
    <n v="11"/>
    <n v="2"/>
    <x v="0"/>
    <s v="DFW"/>
    <s v="Dallas/Fort Worth, TX"/>
    <x v="42"/>
    <s v="Kansas City, MO"/>
    <n v="-3"/>
    <n v="-9"/>
    <n v="100"/>
    <n v="94"/>
    <n v="0"/>
    <x v="1"/>
    <b v="0"/>
    <x v="0"/>
  </r>
  <r>
    <n v="18"/>
    <n v="2"/>
    <x v="0"/>
    <s v="DFW"/>
    <s v="Dallas/Fort Worth, TX"/>
    <x v="43"/>
    <s v="Mission/McAllen/Edinburg, TX"/>
    <n v="-6"/>
    <n v="-16"/>
    <n v="92"/>
    <n v="82"/>
    <n v="0"/>
    <x v="1"/>
    <b v="0"/>
    <x v="0"/>
  </r>
  <r>
    <n v="3"/>
    <n v="1"/>
    <x v="0"/>
    <s v="DFW"/>
    <s v="Dallas/Fort Worth, TX"/>
    <x v="11"/>
    <s v="Seattle, WA"/>
    <n v="0"/>
    <n v="-17"/>
    <n v="255"/>
    <n v="238"/>
    <n v="0"/>
    <x v="1"/>
    <b v="0"/>
    <x v="0"/>
  </r>
  <r>
    <n v="6"/>
    <n v="4"/>
    <x v="0"/>
    <s v="MFE"/>
    <s v="Mission/McAllen/Edinburg, TX"/>
    <x v="1"/>
    <s v="Dallas/Fort Worth, TX"/>
    <n v="-8"/>
    <n v="-15"/>
    <n v="98"/>
    <n v="91"/>
    <n v="0"/>
    <x v="1"/>
    <b v="0"/>
    <x v="0"/>
  </r>
  <r>
    <n v="11"/>
    <n v="2"/>
    <x v="0"/>
    <s v="TPA"/>
    <s v="Tampa, FL"/>
    <x v="0"/>
    <s v="Miami, FL"/>
    <n v="0"/>
    <n v="-12"/>
    <n v="65"/>
    <n v="53"/>
    <n v="1"/>
    <x v="1"/>
    <b v="0"/>
    <x v="0"/>
  </r>
  <r>
    <n v="24"/>
    <n v="1"/>
    <x v="0"/>
    <s v="BWI"/>
    <s v="Baltimore, MD"/>
    <x v="1"/>
    <s v="Dallas/Fort Worth, TX"/>
    <n v="-6"/>
    <n v="-6"/>
    <n v="201"/>
    <n v="201"/>
    <n v="0"/>
    <x v="1"/>
    <b v="0"/>
    <x v="0"/>
  </r>
  <r>
    <n v="19"/>
    <n v="3"/>
    <x v="0"/>
    <s v="PHX"/>
    <s v="Phoenix, AZ"/>
    <x v="1"/>
    <s v="Dallas/Fort Worth, TX"/>
    <n v="2"/>
    <n v="-6"/>
    <n v="144"/>
    <n v="136"/>
    <n v="0"/>
    <x v="1"/>
    <b v="0"/>
    <x v="0"/>
  </r>
  <r>
    <n v="25"/>
    <n v="2"/>
    <x v="0"/>
    <s v="LAS"/>
    <s v="Las Vegas, NV"/>
    <x v="10"/>
    <s v="Chicago, IL"/>
    <n v="0"/>
    <n v="-15"/>
    <n v="232"/>
    <n v="217"/>
    <n v="0"/>
    <x v="1"/>
    <b v="0"/>
    <x v="0"/>
  </r>
  <r>
    <n v="3"/>
    <n v="1"/>
    <x v="0"/>
    <s v="ORD"/>
    <s v="Chicago, IL"/>
    <x v="8"/>
    <s v="Boston, MA"/>
    <n v="7"/>
    <n v="-13"/>
    <n v="153"/>
    <n v="133"/>
    <n v="0"/>
    <x v="1"/>
    <b v="0"/>
    <x v="0"/>
  </r>
  <r>
    <n v="19"/>
    <n v="3"/>
    <x v="0"/>
    <s v="ORD"/>
    <s v="Chicago, IL"/>
    <x v="23"/>
    <s v="New York, NY"/>
    <n v="-3"/>
    <n v="-21"/>
    <n v="134"/>
    <n v="116"/>
    <n v="0"/>
    <x v="1"/>
    <b v="0"/>
    <x v="0"/>
  </r>
  <r>
    <n v="6"/>
    <n v="4"/>
    <x v="0"/>
    <s v="SAN"/>
    <s v="San Diego, CA"/>
    <x v="1"/>
    <s v="Dallas/Fort Worth, TX"/>
    <n v="0"/>
    <n v="-1"/>
    <n v="187"/>
    <n v="186"/>
    <n v="0"/>
    <x v="1"/>
    <b v="0"/>
    <x v="0"/>
  </r>
  <r>
    <n v="28"/>
    <n v="5"/>
    <x v="0"/>
    <s v="EWR"/>
    <s v="Newark, NJ"/>
    <x v="1"/>
    <s v="Dallas/Fort Worth, TX"/>
    <n v="-5"/>
    <n v="-37"/>
    <n v="224"/>
    <n v="192"/>
    <n v="0"/>
    <x v="1"/>
    <b v="0"/>
    <x v="0"/>
  </r>
  <r>
    <n v="26"/>
    <n v="3"/>
    <x v="0"/>
    <s v="ORD"/>
    <s v="Chicago, IL"/>
    <x v="21"/>
    <s v="Los Angeles, CA"/>
    <n v="0"/>
    <n v="-38"/>
    <n v="275"/>
    <n v="237"/>
    <n v="1"/>
    <x v="1"/>
    <b v="0"/>
    <x v="0"/>
  </r>
  <r>
    <n v="13"/>
    <n v="4"/>
    <x v="0"/>
    <s v="MIA"/>
    <s v="Miami, FL"/>
    <x v="7"/>
    <s v="Philadelphia, PA"/>
    <n v="-1"/>
    <n v="-7"/>
    <n v="167"/>
    <n v="161"/>
    <n v="0"/>
    <x v="1"/>
    <b v="0"/>
    <x v="0"/>
  </r>
  <r>
    <n v="11"/>
    <n v="2"/>
    <x v="0"/>
    <s v="DFW"/>
    <s v="Dallas/Fort Worth, TX"/>
    <x v="44"/>
    <s v="Colorado Springs, CO"/>
    <n v="-5"/>
    <n v="-13"/>
    <n v="116"/>
    <n v="108"/>
    <n v="0"/>
    <x v="1"/>
    <b v="0"/>
    <x v="0"/>
  </r>
  <r>
    <n v="30"/>
    <n v="7"/>
    <x v="0"/>
    <s v="DFW"/>
    <s v="Dallas/Fort Worth, TX"/>
    <x v="44"/>
    <s v="Colorado Springs, CO"/>
    <n v="-6"/>
    <n v="-17"/>
    <n v="116"/>
    <n v="105"/>
    <n v="1"/>
    <x v="1"/>
    <b v="0"/>
    <x v="0"/>
  </r>
  <r>
    <n v="9"/>
    <n v="7"/>
    <x v="0"/>
    <s v="LGA"/>
    <s v="New York, NY"/>
    <x v="1"/>
    <s v="Dallas/Fort Worth, TX"/>
    <n v="-6"/>
    <n v="-19"/>
    <n v="245"/>
    <n v="232"/>
    <n v="0"/>
    <x v="1"/>
    <b v="0"/>
    <x v="0"/>
  </r>
  <r>
    <n v="17"/>
    <n v="1"/>
    <x v="0"/>
    <s v="DFW"/>
    <s v="Dallas/Fort Worth, TX"/>
    <x v="23"/>
    <s v="New York, NY"/>
    <n v="33"/>
    <n v="7"/>
    <n v="216"/>
    <n v="190"/>
    <n v="0"/>
    <x v="0"/>
    <b v="0"/>
    <x v="0"/>
  </r>
  <r>
    <n v="24"/>
    <n v="1"/>
    <x v="0"/>
    <s v="RNO"/>
    <s v="Reno, NV"/>
    <x v="1"/>
    <s v="Dallas/Fort Worth, TX"/>
    <n v="0"/>
    <n v="-8"/>
    <n v="193"/>
    <n v="185"/>
    <n v="0"/>
    <x v="1"/>
    <b v="0"/>
    <x v="0"/>
  </r>
  <r>
    <n v="18"/>
    <n v="2"/>
    <x v="0"/>
    <s v="LGA"/>
    <s v="New York, NY"/>
    <x v="1"/>
    <s v="Dallas/Fort Worth, TX"/>
    <n v="-5"/>
    <n v="-33"/>
    <n v="227"/>
    <n v="199"/>
    <n v="0"/>
    <x v="1"/>
    <b v="0"/>
    <x v="0"/>
  </r>
  <r>
    <n v="9"/>
    <n v="7"/>
    <x v="0"/>
    <s v="LAX"/>
    <s v="Los Angeles, CA"/>
    <x v="4"/>
    <s v="Atlanta, GA"/>
    <n v="-3"/>
    <n v="-18"/>
    <n v="276"/>
    <n v="261"/>
    <n v="1"/>
    <x v="1"/>
    <b v="0"/>
    <x v="0"/>
  </r>
  <r>
    <n v="27"/>
    <n v="4"/>
    <x v="0"/>
    <s v="PIT"/>
    <s v="Pittsburgh, PA"/>
    <x v="1"/>
    <s v="Dallas/Fort Worth, TX"/>
    <n v="-2"/>
    <n v="-22"/>
    <n v="178"/>
    <n v="158"/>
    <n v="1"/>
    <x v="1"/>
    <b v="0"/>
    <x v="0"/>
  </r>
  <r>
    <n v="15"/>
    <n v="6"/>
    <x v="0"/>
    <s v="DFW"/>
    <s v="Dallas/Fort Worth, TX"/>
    <x v="28"/>
    <s v="Minneapolis, MN"/>
    <n v="-1"/>
    <n v="-10"/>
    <n v="149"/>
    <n v="140"/>
    <n v="0"/>
    <x v="1"/>
    <b v="0"/>
    <x v="0"/>
  </r>
  <r>
    <n v="13"/>
    <n v="4"/>
    <x v="0"/>
    <s v="DFW"/>
    <s v="Dallas/Fort Worth, TX"/>
    <x v="32"/>
    <s v="Orlando, FL"/>
    <n v="-3"/>
    <n v="-14"/>
    <n v="162"/>
    <n v="151"/>
    <n v="0"/>
    <x v="1"/>
    <b v="0"/>
    <x v="0"/>
  </r>
  <r>
    <n v="9"/>
    <n v="7"/>
    <x v="0"/>
    <s v="ORD"/>
    <s v="Chicago, IL"/>
    <x v="11"/>
    <s v="Seattle, WA"/>
    <n v="1"/>
    <n v="-13"/>
    <n v="279"/>
    <n v="265"/>
    <n v="0"/>
    <x v="1"/>
    <b v="0"/>
    <x v="0"/>
  </r>
  <r>
    <n v="13"/>
    <n v="4"/>
    <x v="0"/>
    <s v="DFW"/>
    <s v="Dallas/Fort Worth, TX"/>
    <x v="10"/>
    <s v="Chicago, IL"/>
    <n v="-4"/>
    <n v="-8"/>
    <n v="146"/>
    <n v="142"/>
    <n v="1"/>
    <x v="1"/>
    <b v="0"/>
    <x v="0"/>
  </r>
  <r>
    <n v="6"/>
    <n v="4"/>
    <x v="0"/>
    <s v="PHX"/>
    <s v="Phoenix, AZ"/>
    <x v="41"/>
    <s v="New York, NY"/>
    <n v="-3"/>
    <n v="-12"/>
    <n v="301"/>
    <n v="292"/>
    <n v="1"/>
    <x v="1"/>
    <b v="0"/>
    <x v="0"/>
  </r>
  <r>
    <n v="12"/>
    <n v="3"/>
    <x v="0"/>
    <s v="MIA"/>
    <s v="Miami, FL"/>
    <x v="32"/>
    <s v="Orlando, FL"/>
    <n v="4"/>
    <n v="3"/>
    <n v="68"/>
    <n v="67"/>
    <n v="1"/>
    <x v="0"/>
    <b v="0"/>
    <x v="0"/>
  </r>
  <r>
    <n v="31"/>
    <n v="1"/>
    <x v="0"/>
    <s v="ORD"/>
    <s v="Chicago, IL"/>
    <x v="28"/>
    <s v="Minneapolis, MN"/>
    <n v="-5"/>
    <n v="0"/>
    <n v="92"/>
    <n v="97"/>
    <n v="1"/>
    <x v="1"/>
    <b v="0"/>
    <x v="0"/>
  </r>
  <r>
    <n v="27"/>
    <n v="4"/>
    <x v="0"/>
    <s v="DFW"/>
    <s v="Dallas/Fort Worth, TX"/>
    <x v="45"/>
    <s v="San Antonio, TX"/>
    <n v="-7"/>
    <n v="-13"/>
    <n v="72"/>
    <n v="66"/>
    <n v="0"/>
    <x v="1"/>
    <b v="0"/>
    <x v="0"/>
  </r>
  <r>
    <n v="9"/>
    <n v="7"/>
    <x v="0"/>
    <s v="DFW"/>
    <s v="Dallas/Fort Worth, TX"/>
    <x v="46"/>
    <s v="Richmond, VA"/>
    <n v="-3"/>
    <n v="-5"/>
    <n v="175"/>
    <n v="173"/>
    <n v="0"/>
    <x v="1"/>
    <b v="0"/>
    <x v="0"/>
  </r>
  <r>
    <n v="25"/>
    <n v="2"/>
    <x v="0"/>
    <s v="LAX"/>
    <s v="Los Angeles, CA"/>
    <x v="8"/>
    <s v="Boston, MA"/>
    <n v="-6"/>
    <n v="-20"/>
    <n v="336"/>
    <n v="322"/>
    <n v="0"/>
    <x v="1"/>
    <b v="0"/>
    <x v="0"/>
  </r>
  <r>
    <n v="6"/>
    <n v="4"/>
    <x v="0"/>
    <s v="DFW"/>
    <s v="Dallas/Fort Worth, TX"/>
    <x v="47"/>
    <s v="San Jose, CA"/>
    <n v="0"/>
    <n v="-13"/>
    <n v="225"/>
    <n v="212"/>
    <n v="0"/>
    <x v="1"/>
    <b v="0"/>
    <x v="0"/>
  </r>
  <r>
    <n v="21"/>
    <n v="5"/>
    <x v="0"/>
    <s v="DFW"/>
    <s v="Dallas/Fort Worth, TX"/>
    <x v="48"/>
    <s v="Dayton, OH"/>
    <n v="30"/>
    <n v="4"/>
    <n v="145"/>
    <n v="119"/>
    <n v="0"/>
    <x v="0"/>
    <b v="0"/>
    <x v="0"/>
  </r>
  <r>
    <n v="5"/>
    <n v="3"/>
    <x v="0"/>
    <s v="DFW"/>
    <s v="Dallas/Fort Worth, TX"/>
    <x v="0"/>
    <s v="Miami, FL"/>
    <n v="-3"/>
    <n v="11"/>
    <n v="179"/>
    <n v="193"/>
    <n v="0"/>
    <x v="0"/>
    <b v="0"/>
    <x v="0"/>
  </r>
  <r>
    <n v="28"/>
    <n v="5"/>
    <x v="0"/>
    <s v="MIA"/>
    <s v="Miami, FL"/>
    <x v="41"/>
    <s v="New York, NY"/>
    <n v="33"/>
    <n v="16"/>
    <n v="184"/>
    <n v="167"/>
    <n v="1"/>
    <x v="0"/>
    <b v="0"/>
    <x v="0"/>
  </r>
  <r>
    <n v="21"/>
    <n v="5"/>
    <x v="0"/>
    <s v="DFW"/>
    <s v="Dallas/Fort Worth, TX"/>
    <x v="49"/>
    <s v="Austin, TX"/>
    <n v="5"/>
    <n v="0"/>
    <n v="61"/>
    <n v="56"/>
    <n v="0"/>
    <x v="1"/>
    <b v="0"/>
    <x v="0"/>
  </r>
  <r>
    <n v="31"/>
    <n v="1"/>
    <x v="0"/>
    <s v="AUS"/>
    <s v="Austin, TX"/>
    <x v="1"/>
    <s v="Dallas/Fort Worth, TX"/>
    <n v="-9"/>
    <n v="-22"/>
    <n v="68"/>
    <n v="55"/>
    <n v="0"/>
    <x v="1"/>
    <b v="0"/>
    <x v="0"/>
  </r>
  <r>
    <n v="5"/>
    <n v="3"/>
    <x v="0"/>
    <s v="MFE"/>
    <s v="Mission/McAllen/Edinburg, TX"/>
    <x v="1"/>
    <s v="Dallas/Fort Worth, TX"/>
    <n v="-6"/>
    <n v="-11"/>
    <n v="102"/>
    <n v="97"/>
    <n v="1"/>
    <x v="1"/>
    <b v="0"/>
    <x v="0"/>
  </r>
  <r>
    <n v="2"/>
    <n v="7"/>
    <x v="0"/>
    <s v="STL"/>
    <s v="St. Louis, MO"/>
    <x v="21"/>
    <s v="Los Angeles, CA"/>
    <n v="-2"/>
    <n v="-13"/>
    <n v="244"/>
    <n v="233"/>
    <n v="0"/>
    <x v="1"/>
    <b v="0"/>
    <x v="0"/>
  </r>
  <r>
    <n v="4"/>
    <n v="2"/>
    <x v="0"/>
    <s v="DFW"/>
    <s v="Dallas/Fort Worth, TX"/>
    <x v="50"/>
    <s v="Reno, NV"/>
    <n v="-4"/>
    <n v="4"/>
    <n v="210"/>
    <n v="218"/>
    <n v="0"/>
    <x v="0"/>
    <b v="0"/>
    <x v="0"/>
  </r>
  <r>
    <n v="8"/>
    <n v="6"/>
    <x v="0"/>
    <s v="BWI"/>
    <s v="Baltimore, MD"/>
    <x v="1"/>
    <s v="Dallas/Fort Worth, TX"/>
    <n v="11"/>
    <n v="10"/>
    <n v="199"/>
    <n v="198"/>
    <n v="0"/>
    <x v="0"/>
    <b v="0"/>
    <x v="0"/>
  </r>
  <r>
    <n v="11"/>
    <n v="2"/>
    <x v="0"/>
    <s v="ORD"/>
    <s v="Chicago, IL"/>
    <x v="12"/>
    <s v="San Francisco, CA"/>
    <n v="3"/>
    <n v="-13"/>
    <n v="283"/>
    <n v="267"/>
    <n v="1"/>
    <x v="1"/>
    <b v="0"/>
    <x v="0"/>
  </r>
  <r>
    <n v="30"/>
    <n v="7"/>
    <x v="0"/>
    <s v="CLT"/>
    <s v="Charlotte, NC"/>
    <x v="10"/>
    <s v="Chicago, IL"/>
    <n v="-6"/>
    <n v="-32"/>
    <n v="133"/>
    <n v="107"/>
    <n v="0"/>
    <x v="1"/>
    <b v="0"/>
    <x v="0"/>
  </r>
  <r>
    <n v="26"/>
    <n v="3"/>
    <x v="0"/>
    <s v="SAT"/>
    <s v="San Antonio, TX"/>
    <x v="1"/>
    <s v="Dallas/Fort Worth, TX"/>
    <n v="1"/>
    <n v="-2"/>
    <n v="75"/>
    <n v="72"/>
    <n v="1"/>
    <x v="1"/>
    <b v="0"/>
    <x v="0"/>
  </r>
  <r>
    <n v="27"/>
    <n v="4"/>
    <x v="0"/>
    <s v="DFW"/>
    <s v="Dallas/Fort Worth, TX"/>
    <x v="18"/>
    <s v="Baltimore, MD"/>
    <n v="-6"/>
    <n v="-21"/>
    <n v="184"/>
    <n v="169"/>
    <n v="1"/>
    <x v="1"/>
    <b v="0"/>
    <x v="0"/>
  </r>
  <r>
    <n v="15"/>
    <n v="6"/>
    <x v="0"/>
    <s v="DFW"/>
    <s v="Dallas/Fort Worth, TX"/>
    <x v="51"/>
    <s v="Columbus, OH"/>
    <n v="-4"/>
    <n v="-10"/>
    <n v="155"/>
    <n v="149"/>
    <n v="0"/>
    <x v="1"/>
    <b v="0"/>
    <x v="0"/>
  </r>
  <r>
    <n v="31"/>
    <n v="1"/>
    <x v="0"/>
    <s v="DFW"/>
    <s v="Dallas/Fort Worth, TX"/>
    <x v="52"/>
    <s v="Eagle, CO"/>
    <n v="-2"/>
    <n v="-10"/>
    <n v="144"/>
    <n v="136"/>
    <n v="0"/>
    <x v="1"/>
    <b v="0"/>
    <x v="0"/>
  </r>
  <r>
    <n v="23"/>
    <n v="7"/>
    <x v="0"/>
    <s v="SEA"/>
    <s v="Seattle, WA"/>
    <x v="1"/>
    <s v="Dallas/Fort Worth, TX"/>
    <n v="5"/>
    <n v="2"/>
    <n v="231"/>
    <n v="228"/>
    <n v="1"/>
    <x v="0"/>
    <b v="0"/>
    <x v="0"/>
  </r>
  <r>
    <n v="22"/>
    <n v="6"/>
    <x v="0"/>
    <s v="ORD"/>
    <s v="Chicago, IL"/>
    <x v="53"/>
    <s v="St. Louis, MO"/>
    <n v="10"/>
    <n v="-6"/>
    <n v="74"/>
    <n v="58"/>
    <n v="0"/>
    <x v="1"/>
    <b v="0"/>
    <x v="0"/>
  </r>
  <r>
    <n v="24"/>
    <n v="1"/>
    <x v="0"/>
    <s v="DFW"/>
    <s v="Dallas/Fort Worth, TX"/>
    <x v="44"/>
    <s v="Colorado Springs, CO"/>
    <n v="-4"/>
    <n v="-15"/>
    <n v="120"/>
    <n v="109"/>
    <n v="1"/>
    <x v="1"/>
    <b v="0"/>
    <x v="0"/>
  </r>
  <r>
    <n v="19"/>
    <n v="3"/>
    <x v="0"/>
    <s v="ORD"/>
    <s v="Chicago, IL"/>
    <x v="21"/>
    <s v="Los Angeles, CA"/>
    <n v="-1"/>
    <n v="-16"/>
    <n v="273"/>
    <n v="258"/>
    <n v="1"/>
    <x v="1"/>
    <b v="0"/>
    <x v="0"/>
  </r>
  <r>
    <n v="6"/>
    <n v="4"/>
    <x v="0"/>
    <s v="ORD"/>
    <s v="Chicago, IL"/>
    <x v="1"/>
    <s v="Dallas/Fort Worth, TX"/>
    <n v="1"/>
    <n v="-22"/>
    <n v="150"/>
    <n v="127"/>
    <n v="1"/>
    <x v="1"/>
    <b v="0"/>
    <x v="0"/>
  </r>
  <r>
    <n v="1"/>
    <n v="6"/>
    <x v="0"/>
    <s v="DFW"/>
    <s v="Dallas/Fort Worth, TX"/>
    <x v="0"/>
    <s v="Miami, FL"/>
    <n v="15"/>
    <n v="9"/>
    <n v="179"/>
    <n v="173"/>
    <n v="0"/>
    <x v="0"/>
    <b v="0"/>
    <x v="0"/>
  </r>
  <r>
    <n v="22"/>
    <n v="6"/>
    <x v="0"/>
    <s v="DFW"/>
    <s v="Dallas/Fort Worth, TX"/>
    <x v="0"/>
    <s v="Miami, FL"/>
    <n v="-3"/>
    <n v="-23"/>
    <n v="179"/>
    <n v="159"/>
    <n v="0"/>
    <x v="1"/>
    <b v="0"/>
    <x v="0"/>
  </r>
  <r>
    <n v="4"/>
    <n v="2"/>
    <x v="0"/>
    <s v="DFW"/>
    <s v="Dallas/Fort Worth, TX"/>
    <x v="54"/>
    <s v="New Orleans, LA"/>
    <n v="-6"/>
    <n v="-24"/>
    <n v="93"/>
    <n v="75"/>
    <n v="1"/>
    <x v="1"/>
    <b v="0"/>
    <x v="0"/>
  </r>
  <r>
    <n v="1"/>
    <n v="6"/>
    <x v="0"/>
    <s v="PHL"/>
    <s v="Philadelphia, PA"/>
    <x v="6"/>
    <s v="Charlotte, NC"/>
    <n v="4"/>
    <n v="-12"/>
    <n v="110"/>
    <n v="94"/>
    <n v="1"/>
    <x v="1"/>
    <b v="0"/>
    <x v="0"/>
  </r>
  <r>
    <n v="5"/>
    <n v="3"/>
    <x v="0"/>
    <s v="MIA"/>
    <s v="Miami, FL"/>
    <x v="32"/>
    <s v="Orlando, FL"/>
    <n v="10"/>
    <n v="12"/>
    <n v="64"/>
    <n v="66"/>
    <n v="1"/>
    <x v="0"/>
    <b v="0"/>
    <x v="0"/>
  </r>
  <r>
    <n v="29"/>
    <n v="6"/>
    <x v="0"/>
    <s v="MIA"/>
    <s v="Miami, FL"/>
    <x v="4"/>
    <s v="Atlanta, GA"/>
    <n v="5"/>
    <n v="-5"/>
    <n v="120"/>
    <n v="110"/>
    <n v="0"/>
    <x v="1"/>
    <b v="0"/>
    <x v="0"/>
  </r>
  <r>
    <n v="5"/>
    <n v="3"/>
    <x v="0"/>
    <s v="LAX"/>
    <s v="Los Angeles, CA"/>
    <x v="22"/>
    <s v="Phoenix, AZ"/>
    <n v="-2"/>
    <n v="15"/>
    <n v="108"/>
    <n v="125"/>
    <n v="1"/>
    <x v="0"/>
    <b v="0"/>
    <x v="0"/>
  </r>
  <r>
    <n v="5"/>
    <n v="3"/>
    <x v="0"/>
    <s v="LAX"/>
    <s v="Los Angeles, CA"/>
    <x v="22"/>
    <s v="Phoenix, AZ"/>
    <n v="39"/>
    <n v="28"/>
    <n v="93"/>
    <n v="82"/>
    <n v="1"/>
    <x v="0"/>
    <b v="0"/>
    <x v="0"/>
  </r>
  <r>
    <n v="5"/>
    <n v="3"/>
    <x v="0"/>
    <s v="CLT"/>
    <s v="Charlotte, NC"/>
    <x v="42"/>
    <s v="Kansas City, MO"/>
    <n v="-5"/>
    <n v="-19"/>
    <n v="146"/>
    <n v="132"/>
    <n v="1"/>
    <x v="1"/>
    <b v="0"/>
    <x v="0"/>
  </r>
  <r>
    <n v="5"/>
    <n v="3"/>
    <x v="0"/>
    <s v="CLT"/>
    <s v="Charlotte, NC"/>
    <x v="23"/>
    <s v="New York, NY"/>
    <n v="0"/>
    <n v="3"/>
    <n v="108"/>
    <n v="111"/>
    <n v="1"/>
    <x v="0"/>
    <b v="0"/>
    <x v="0"/>
  </r>
  <r>
    <n v="1"/>
    <n v="6"/>
    <x v="0"/>
    <s v="PHL"/>
    <s v="Philadelphia, PA"/>
    <x v="6"/>
    <s v="Charlotte, NC"/>
    <n v="16"/>
    <n v="-6"/>
    <n v="117"/>
    <n v="95"/>
    <n v="0"/>
    <x v="1"/>
    <b v="0"/>
    <x v="0"/>
  </r>
  <r>
    <n v="1"/>
    <n v="6"/>
    <x v="0"/>
    <s v="LAX"/>
    <s v="Los Angeles, CA"/>
    <x v="7"/>
    <s v="Philadelphia, PA"/>
    <n v="-3"/>
    <n v="-36"/>
    <n v="328"/>
    <n v="295"/>
    <n v="1"/>
    <x v="1"/>
    <b v="0"/>
    <x v="0"/>
  </r>
  <r>
    <n v="4"/>
    <n v="2"/>
    <x v="0"/>
    <s v="PHX"/>
    <s v="Phoenix, AZ"/>
    <x v="20"/>
    <s v="Denver, CO"/>
    <n v="21"/>
    <n v="20"/>
    <n v="103"/>
    <n v="102"/>
    <n v="1"/>
    <x v="0"/>
    <b v="0"/>
    <x v="0"/>
  </r>
  <r>
    <n v="4"/>
    <n v="2"/>
    <x v="0"/>
    <s v="PHL"/>
    <s v="Philadelphia, PA"/>
    <x v="55"/>
    <s v="San Juan, PR"/>
    <n v="13"/>
    <n v="-9"/>
    <n v="244"/>
    <n v="222"/>
    <n v="1"/>
    <x v="1"/>
    <b v="0"/>
    <x v="0"/>
  </r>
  <r>
    <n v="4"/>
    <n v="2"/>
    <x v="0"/>
    <s v="SYR"/>
    <s v="Syracuse, NY"/>
    <x v="6"/>
    <s v="Charlotte, NC"/>
    <n v="-5"/>
    <n v="1"/>
    <n v="125"/>
    <n v="131"/>
    <n v="0"/>
    <x v="0"/>
    <b v="0"/>
    <x v="0"/>
  </r>
  <r>
    <n v="4"/>
    <n v="2"/>
    <x v="0"/>
    <s v="PHL"/>
    <s v="Philadelphia, PA"/>
    <x v="8"/>
    <s v="Boston, MA"/>
    <n v="-4"/>
    <n v="1"/>
    <n v="76"/>
    <n v="81"/>
    <n v="0"/>
    <x v="0"/>
    <b v="0"/>
    <x v="0"/>
  </r>
  <r>
    <n v="3"/>
    <n v="1"/>
    <x v="0"/>
    <s v="CLT"/>
    <s v="Charlotte, NC"/>
    <x v="11"/>
    <s v="Seattle, WA"/>
    <n v="-1"/>
    <n v="-3"/>
    <n v="333"/>
    <n v="331"/>
    <n v="1"/>
    <x v="1"/>
    <b v="0"/>
    <x v="0"/>
  </r>
  <r>
    <n v="6"/>
    <n v="4"/>
    <x v="0"/>
    <s v="ATL"/>
    <s v="Atlanta, GA"/>
    <x v="7"/>
    <s v="Philadelphia, PA"/>
    <n v="-5"/>
    <n v="-16"/>
    <n v="123"/>
    <n v="112"/>
    <n v="1"/>
    <x v="1"/>
    <b v="0"/>
    <x v="0"/>
  </r>
  <r>
    <n v="10"/>
    <n v="1"/>
    <x v="0"/>
    <s v="PHL"/>
    <s v="Philadelphia, PA"/>
    <x v="27"/>
    <s v="Houston, TX"/>
    <n v="0"/>
    <n v="-13"/>
    <n v="207"/>
    <n v="194"/>
    <n v="0"/>
    <x v="1"/>
    <b v="0"/>
    <x v="0"/>
  </r>
  <r>
    <n v="11"/>
    <n v="2"/>
    <x v="0"/>
    <s v="PHX"/>
    <s v="Phoenix, AZ"/>
    <x v="56"/>
    <s v="Salt Lake City, UT"/>
    <n v="-1"/>
    <n v="-9"/>
    <n v="98"/>
    <n v="90"/>
    <n v="0"/>
    <x v="1"/>
    <b v="0"/>
    <x v="0"/>
  </r>
  <r>
    <n v="9"/>
    <n v="7"/>
    <x v="0"/>
    <s v="PHX"/>
    <s v="Phoenix, AZ"/>
    <x v="41"/>
    <s v="New York, NY"/>
    <n v="14"/>
    <n v="17"/>
    <n v="290"/>
    <n v="293"/>
    <n v="0"/>
    <x v="0"/>
    <b v="0"/>
    <x v="0"/>
  </r>
  <r>
    <n v="11"/>
    <n v="2"/>
    <x v="0"/>
    <s v="LAX"/>
    <s v="Los Angeles, CA"/>
    <x v="6"/>
    <s v="Charlotte, NC"/>
    <n v="-6"/>
    <n v="-7"/>
    <n v="302"/>
    <n v="301"/>
    <n v="0"/>
    <x v="1"/>
    <b v="0"/>
    <x v="0"/>
  </r>
  <r>
    <n v="14"/>
    <n v="5"/>
    <x v="0"/>
    <s v="PIT"/>
    <s v="Pittsburgh, PA"/>
    <x v="22"/>
    <s v="Phoenix, AZ"/>
    <n v="-5"/>
    <n v="-27"/>
    <n v="275"/>
    <n v="253"/>
    <n v="1"/>
    <x v="1"/>
    <b v="0"/>
    <x v="0"/>
  </r>
  <r>
    <n v="10"/>
    <n v="1"/>
    <x v="0"/>
    <s v="CLT"/>
    <s v="Charlotte, NC"/>
    <x v="57"/>
    <s v="Jacksonville, FL"/>
    <n v="-6"/>
    <n v="-13"/>
    <n v="79"/>
    <n v="72"/>
    <n v="0"/>
    <x v="1"/>
    <b v="0"/>
    <x v="0"/>
  </r>
  <r>
    <n v="12"/>
    <n v="3"/>
    <x v="0"/>
    <s v="DCA"/>
    <s v="Washington, DC"/>
    <x v="6"/>
    <s v="Charlotte, NC"/>
    <n v="-4"/>
    <n v="-3"/>
    <n v="79"/>
    <n v="80"/>
    <n v="0"/>
    <x v="1"/>
    <b v="0"/>
    <x v="0"/>
  </r>
  <r>
    <n v="15"/>
    <n v="6"/>
    <x v="0"/>
    <s v="MCO"/>
    <s v="Orlando, FL"/>
    <x v="6"/>
    <s v="Charlotte, NC"/>
    <n v="-4"/>
    <n v="-21"/>
    <n v="101"/>
    <n v="84"/>
    <n v="1"/>
    <x v="1"/>
    <b v="0"/>
    <x v="0"/>
  </r>
  <r>
    <n v="15"/>
    <n v="6"/>
    <x v="0"/>
    <s v="MSP"/>
    <s v="Minneapolis, MN"/>
    <x v="7"/>
    <s v="Philadelphia, PA"/>
    <n v="0"/>
    <n v="3"/>
    <n v="151"/>
    <n v="154"/>
    <n v="0"/>
    <x v="0"/>
    <b v="0"/>
    <x v="0"/>
  </r>
  <r>
    <n v="17"/>
    <n v="1"/>
    <x v="0"/>
    <s v="BOS"/>
    <s v="Boston, MA"/>
    <x v="6"/>
    <s v="Charlotte, NC"/>
    <n v="13"/>
    <n v="1"/>
    <n v="128"/>
    <n v="116"/>
    <n v="1"/>
    <x v="0"/>
    <b v="0"/>
    <x v="0"/>
  </r>
  <r>
    <n v="18"/>
    <n v="2"/>
    <x v="0"/>
    <s v="PHL"/>
    <s v="Philadelphia, PA"/>
    <x v="11"/>
    <s v="Seattle, WA"/>
    <n v="-2"/>
    <n v="-5"/>
    <n v="366"/>
    <n v="363"/>
    <n v="0"/>
    <x v="1"/>
    <b v="0"/>
    <x v="0"/>
  </r>
  <r>
    <n v="17"/>
    <n v="1"/>
    <x v="0"/>
    <s v="RNO"/>
    <s v="Reno, NV"/>
    <x v="22"/>
    <s v="Phoenix, AZ"/>
    <n v="-8"/>
    <n v="-22"/>
    <n v="104"/>
    <n v="90"/>
    <n v="0"/>
    <x v="1"/>
    <b v="0"/>
    <x v="0"/>
  </r>
  <r>
    <n v="17"/>
    <n v="1"/>
    <x v="0"/>
    <s v="CLT"/>
    <s v="Charlotte, NC"/>
    <x v="21"/>
    <s v="Los Angeles, CA"/>
    <n v="-3"/>
    <n v="-25"/>
    <n v="314"/>
    <n v="292"/>
    <n v="0"/>
    <x v="1"/>
    <b v="0"/>
    <x v="0"/>
  </r>
  <r>
    <n v="18"/>
    <n v="2"/>
    <x v="0"/>
    <s v="MSP"/>
    <s v="Minneapolis, MN"/>
    <x v="6"/>
    <s v="Charlotte, NC"/>
    <n v="-6"/>
    <n v="0"/>
    <n v="153"/>
    <n v="159"/>
    <n v="1"/>
    <x v="1"/>
    <b v="0"/>
    <x v="0"/>
  </r>
  <r>
    <n v="19"/>
    <n v="3"/>
    <x v="0"/>
    <s v="CLT"/>
    <s v="Charlotte, NC"/>
    <x v="58"/>
    <s v="Fort Lauderdale, FL"/>
    <n v="2"/>
    <n v="12"/>
    <n v="115"/>
    <n v="125"/>
    <n v="1"/>
    <x v="0"/>
    <b v="0"/>
    <x v="0"/>
  </r>
  <r>
    <n v="16"/>
    <n v="7"/>
    <x v="0"/>
    <s v="PHX"/>
    <s v="Phoenix, AZ"/>
    <x v="30"/>
    <s v="Sacramento, CA"/>
    <n v="-3"/>
    <n v="-17"/>
    <n v="115"/>
    <n v="101"/>
    <n v="1"/>
    <x v="1"/>
    <b v="0"/>
    <x v="0"/>
  </r>
  <r>
    <n v="16"/>
    <n v="7"/>
    <x v="0"/>
    <s v="ORD"/>
    <s v="Chicago, IL"/>
    <x v="22"/>
    <s v="Phoenix, AZ"/>
    <n v="15"/>
    <n v="-7"/>
    <n v="213"/>
    <n v="191"/>
    <n v="1"/>
    <x v="1"/>
    <b v="0"/>
    <x v="0"/>
  </r>
  <r>
    <n v="16"/>
    <n v="7"/>
    <x v="0"/>
    <s v="PHX"/>
    <s v="Phoenix, AZ"/>
    <x v="47"/>
    <s v="San Jose, CA"/>
    <n v="-3"/>
    <n v="-13"/>
    <n v="111"/>
    <n v="101"/>
    <n v="1"/>
    <x v="1"/>
    <b v="0"/>
    <x v="0"/>
  </r>
  <r>
    <n v="21"/>
    <n v="5"/>
    <x v="0"/>
    <s v="PHX"/>
    <s v="Phoenix, AZ"/>
    <x v="59"/>
    <s v="Omaha, NE"/>
    <n v="11"/>
    <n v="18"/>
    <n v="155"/>
    <n v="162"/>
    <n v="0"/>
    <x v="0"/>
    <b v="0"/>
    <x v="0"/>
  </r>
  <r>
    <n v="23"/>
    <n v="7"/>
    <x v="0"/>
    <s v="DTW"/>
    <s v="Detroit, MI"/>
    <x v="22"/>
    <s v="Phoenix, AZ"/>
    <n v="-5"/>
    <n v="13"/>
    <n v="253"/>
    <n v="271"/>
    <n v="0"/>
    <x v="0"/>
    <b v="0"/>
    <x v="0"/>
  </r>
  <r>
    <n v="22"/>
    <n v="6"/>
    <x v="0"/>
    <s v="DCA"/>
    <s v="Washington, DC"/>
    <x v="22"/>
    <s v="Phoenix, AZ"/>
    <n v="-2"/>
    <n v="7"/>
    <n v="297"/>
    <n v="306"/>
    <n v="1"/>
    <x v="0"/>
    <b v="0"/>
    <x v="0"/>
  </r>
  <r>
    <n v="22"/>
    <n v="6"/>
    <x v="0"/>
    <s v="PHL"/>
    <s v="Philadelphia, PA"/>
    <x v="22"/>
    <s v="Phoenix, AZ"/>
    <n v="-8"/>
    <n v="-29"/>
    <n v="317"/>
    <n v="296"/>
    <n v="0"/>
    <x v="1"/>
    <b v="0"/>
    <x v="0"/>
  </r>
  <r>
    <n v="21"/>
    <n v="5"/>
    <x v="0"/>
    <s v="PHX"/>
    <s v="Phoenix, AZ"/>
    <x v="60"/>
    <s v="Santa Ana, CA"/>
    <n v="-4"/>
    <n v="-3"/>
    <n v="76"/>
    <n v="77"/>
    <n v="0"/>
    <x v="1"/>
    <b v="0"/>
    <x v="0"/>
  </r>
  <r>
    <n v="22"/>
    <n v="6"/>
    <x v="0"/>
    <s v="MSP"/>
    <s v="Minneapolis, MN"/>
    <x v="22"/>
    <s v="Phoenix, AZ"/>
    <n v="-4"/>
    <n v="-25"/>
    <n v="210"/>
    <n v="189"/>
    <n v="1"/>
    <x v="1"/>
    <b v="0"/>
    <x v="0"/>
  </r>
  <r>
    <n v="24"/>
    <n v="1"/>
    <x v="0"/>
    <s v="PHL"/>
    <s v="Philadelphia, PA"/>
    <x v="40"/>
    <s v="Fort Myers, FL"/>
    <n v="2"/>
    <n v="3"/>
    <n v="175"/>
    <n v="176"/>
    <n v="1"/>
    <x v="0"/>
    <b v="0"/>
    <x v="0"/>
  </r>
  <r>
    <n v="25"/>
    <n v="2"/>
    <x v="0"/>
    <s v="CLT"/>
    <s v="Charlotte, NC"/>
    <x v="61"/>
    <s v="Buffalo, NY"/>
    <n v="-11"/>
    <n v="-5"/>
    <n v="105"/>
    <n v="111"/>
    <n v="1"/>
    <x v="1"/>
    <b v="0"/>
    <x v="0"/>
  </r>
  <r>
    <n v="21"/>
    <n v="5"/>
    <x v="0"/>
    <s v="FLL"/>
    <s v="Fort Lauderdale, FL"/>
    <x v="1"/>
    <s v="Dallas/Fort Worth, TX"/>
    <n v="-4"/>
    <n v="-11"/>
    <n v="188"/>
    <n v="181"/>
    <n v="1"/>
    <x v="1"/>
    <b v="0"/>
    <x v="0"/>
  </r>
  <r>
    <n v="30"/>
    <n v="7"/>
    <x v="0"/>
    <s v="LGA"/>
    <s v="New York, NY"/>
    <x v="8"/>
    <s v="Boston, MA"/>
    <n v="6"/>
    <n v="-17"/>
    <n v="81"/>
    <n v="58"/>
    <n v="0"/>
    <x v="1"/>
    <b v="0"/>
    <x v="0"/>
  </r>
  <r>
    <n v="24"/>
    <n v="1"/>
    <x v="0"/>
    <s v="EWR"/>
    <s v="Newark, NJ"/>
    <x v="6"/>
    <s v="Charlotte, NC"/>
    <n v="-5"/>
    <n v="-17"/>
    <n v="109"/>
    <n v="97"/>
    <n v="1"/>
    <x v="1"/>
    <b v="0"/>
    <x v="0"/>
  </r>
  <r>
    <n v="24"/>
    <n v="1"/>
    <x v="0"/>
    <s v="CLT"/>
    <s v="Charlotte, NC"/>
    <x v="23"/>
    <s v="New York, NY"/>
    <n v="5"/>
    <n v="12"/>
    <n v="114"/>
    <n v="121"/>
    <n v="1"/>
    <x v="0"/>
    <b v="0"/>
    <x v="0"/>
  </r>
  <r>
    <n v="27"/>
    <n v="4"/>
    <x v="0"/>
    <s v="ANC"/>
    <s v="Anchorage, AK"/>
    <x v="22"/>
    <s v="Phoenix, AZ"/>
    <n v="2"/>
    <n v="-8"/>
    <n v="329"/>
    <n v="319"/>
    <n v="1"/>
    <x v="1"/>
    <b v="0"/>
    <x v="0"/>
  </r>
  <r>
    <n v="27"/>
    <n v="4"/>
    <x v="0"/>
    <s v="PHL"/>
    <s v="Philadelphia, PA"/>
    <x v="20"/>
    <s v="Denver, CO"/>
    <n v="-3"/>
    <n v="-7"/>
    <n v="263"/>
    <n v="259"/>
    <n v="1"/>
    <x v="1"/>
    <b v="0"/>
    <x v="0"/>
  </r>
  <r>
    <n v="30"/>
    <n v="7"/>
    <x v="0"/>
    <s v="PHX"/>
    <s v="Phoenix, AZ"/>
    <x v="9"/>
    <s v="Las Vegas, NV"/>
    <n v="-3"/>
    <n v="13"/>
    <n v="70"/>
    <n v="86"/>
    <n v="0"/>
    <x v="0"/>
    <b v="0"/>
    <x v="0"/>
  </r>
  <r>
    <n v="2"/>
    <n v="7"/>
    <x v="1"/>
    <s v="SEA"/>
    <s v="Seattle, WA"/>
    <x v="62"/>
    <s v="Juneau, AK"/>
    <n v="-2"/>
    <n v="-1"/>
    <n v="149"/>
    <n v="150"/>
    <n v="1"/>
    <x v="1"/>
    <b v="0"/>
    <x v="0"/>
  </r>
  <r>
    <n v="2"/>
    <n v="7"/>
    <x v="1"/>
    <s v="PDX"/>
    <s v="Portland, OR"/>
    <x v="21"/>
    <s v="Los Angeles, CA"/>
    <n v="-3"/>
    <n v="-8"/>
    <n v="150"/>
    <n v="145"/>
    <n v="1"/>
    <x v="1"/>
    <b v="0"/>
    <x v="0"/>
  </r>
  <r>
    <n v="3"/>
    <n v="1"/>
    <x v="1"/>
    <s v="SEA"/>
    <s v="Seattle, WA"/>
    <x v="62"/>
    <s v="Juneau, AK"/>
    <n v="-7"/>
    <n v="-10"/>
    <n v="146"/>
    <n v="143"/>
    <n v="0"/>
    <x v="1"/>
    <b v="0"/>
    <x v="0"/>
  </r>
  <r>
    <n v="7"/>
    <n v="5"/>
    <x v="1"/>
    <s v="ANC"/>
    <s v="Anchorage, AK"/>
    <x v="11"/>
    <s v="Seattle, WA"/>
    <n v="27"/>
    <n v="20"/>
    <n v="204"/>
    <n v="197"/>
    <n v="1"/>
    <x v="0"/>
    <b v="0"/>
    <x v="0"/>
  </r>
  <r>
    <n v="7"/>
    <n v="5"/>
    <x v="1"/>
    <s v="LAX"/>
    <s v="Los Angeles, CA"/>
    <x v="63"/>
    <s v="Anchorage, AK"/>
    <n v="20"/>
    <n v="5"/>
    <n v="325"/>
    <n v="310"/>
    <n v="1"/>
    <x v="0"/>
    <b v="0"/>
    <x v="0"/>
  </r>
  <r>
    <n v="4"/>
    <n v="2"/>
    <x v="1"/>
    <s v="OAK"/>
    <s v="Oakland, CA"/>
    <x v="11"/>
    <s v="Seattle, WA"/>
    <n v="-7"/>
    <n v="6"/>
    <n v="110"/>
    <n v="123"/>
    <n v="0"/>
    <x v="0"/>
    <b v="0"/>
    <x v="0"/>
  </r>
  <r>
    <n v="5"/>
    <n v="3"/>
    <x v="1"/>
    <s v="SEA"/>
    <s v="Seattle, WA"/>
    <x v="8"/>
    <s v="Boston, MA"/>
    <n v="-2"/>
    <n v="-20"/>
    <n v="325"/>
    <n v="307"/>
    <n v="1"/>
    <x v="1"/>
    <b v="0"/>
    <x v="0"/>
  </r>
  <r>
    <n v="9"/>
    <n v="7"/>
    <x v="1"/>
    <s v="PDX"/>
    <s v="Portland, OR"/>
    <x v="1"/>
    <s v="Dallas/Fort Worth, TX"/>
    <n v="-11"/>
    <n v="-18"/>
    <n v="219"/>
    <n v="212"/>
    <n v="1"/>
    <x v="1"/>
    <b v="0"/>
    <x v="0"/>
  </r>
  <r>
    <n v="6"/>
    <n v="4"/>
    <x v="1"/>
    <s v="SJC"/>
    <s v="San Jose, CA"/>
    <x v="11"/>
    <s v="Seattle, WA"/>
    <n v="-5"/>
    <n v="1"/>
    <n v="114"/>
    <n v="120"/>
    <n v="0"/>
    <x v="0"/>
    <b v="0"/>
    <x v="0"/>
  </r>
  <r>
    <n v="8"/>
    <n v="6"/>
    <x v="1"/>
    <s v="ANC"/>
    <s v="Anchorage, AK"/>
    <x v="64"/>
    <s v="Cordova, AK"/>
    <n v="-5"/>
    <n v="-10"/>
    <n v="46"/>
    <n v="41"/>
    <n v="1"/>
    <x v="1"/>
    <b v="0"/>
    <x v="0"/>
  </r>
  <r>
    <n v="16"/>
    <n v="7"/>
    <x v="1"/>
    <s v="JNU"/>
    <s v="Juneau, AK"/>
    <x v="11"/>
    <s v="Seattle, WA"/>
    <n v="-6"/>
    <n v="-16"/>
    <n v="142"/>
    <n v="132"/>
    <n v="0"/>
    <x v="1"/>
    <b v="0"/>
    <x v="0"/>
  </r>
  <r>
    <n v="16"/>
    <n v="7"/>
    <x v="1"/>
    <s v="SJC"/>
    <s v="San Jose, CA"/>
    <x v="65"/>
    <s v="Portland, OR"/>
    <n v="-4"/>
    <n v="-3"/>
    <n v="95"/>
    <n v="96"/>
    <n v="1"/>
    <x v="1"/>
    <b v="0"/>
    <x v="0"/>
  </r>
  <r>
    <n v="20"/>
    <n v="4"/>
    <x v="1"/>
    <s v="DEN"/>
    <s v="Denver, CO"/>
    <x v="11"/>
    <s v="Seattle, WA"/>
    <n v="-4"/>
    <n v="-17"/>
    <n v="175"/>
    <n v="162"/>
    <n v="0"/>
    <x v="1"/>
    <b v="0"/>
    <x v="0"/>
  </r>
  <r>
    <n v="16"/>
    <n v="7"/>
    <x v="1"/>
    <s v="MSY"/>
    <s v="New Orleans, LA"/>
    <x v="11"/>
    <s v="Seattle, WA"/>
    <n v="-4"/>
    <n v="19"/>
    <n v="310"/>
    <n v="333"/>
    <n v="1"/>
    <x v="0"/>
    <b v="0"/>
    <x v="0"/>
  </r>
  <r>
    <n v="16"/>
    <n v="7"/>
    <x v="1"/>
    <s v="DTW"/>
    <s v="Detroit, MI"/>
    <x v="11"/>
    <s v="Seattle, WA"/>
    <n v="-13"/>
    <n v="-6"/>
    <n v="302"/>
    <n v="309"/>
    <n v="0"/>
    <x v="1"/>
    <b v="0"/>
    <x v="0"/>
  </r>
  <r>
    <n v="17"/>
    <n v="1"/>
    <x v="1"/>
    <s v="STL"/>
    <s v="St. Louis, MO"/>
    <x v="11"/>
    <s v="Seattle, WA"/>
    <n v="-11"/>
    <n v="-12"/>
    <n v="252"/>
    <n v="251"/>
    <n v="1"/>
    <x v="1"/>
    <b v="0"/>
    <x v="0"/>
  </r>
  <r>
    <n v="17"/>
    <n v="1"/>
    <x v="1"/>
    <s v="SEA"/>
    <s v="Seattle, WA"/>
    <x v="42"/>
    <s v="Kansas City, MO"/>
    <n v="-3"/>
    <n v="-5"/>
    <n v="198"/>
    <n v="196"/>
    <n v="1"/>
    <x v="1"/>
    <b v="0"/>
    <x v="0"/>
  </r>
  <r>
    <n v="24"/>
    <n v="1"/>
    <x v="0"/>
    <s v="DFW"/>
    <s v="Dallas/Fort Worth, TX"/>
    <x v="58"/>
    <s v="Fort Lauderdale, FL"/>
    <n v="24"/>
    <n v="3"/>
    <n v="179"/>
    <n v="158"/>
    <n v="0"/>
    <x v="0"/>
    <b v="0"/>
    <x v="0"/>
  </r>
  <r>
    <n v="10"/>
    <n v="1"/>
    <x v="0"/>
    <s v="IND"/>
    <s v="Indianapolis, IN"/>
    <x v="1"/>
    <s v="Dallas/Fort Worth, TX"/>
    <n v="-11"/>
    <n v="-23"/>
    <n v="135"/>
    <n v="123"/>
    <n v="0"/>
    <x v="1"/>
    <b v="0"/>
    <x v="0"/>
  </r>
  <r>
    <n v="29"/>
    <n v="6"/>
    <x v="1"/>
    <s v="ANC"/>
    <s v="Anchorage, AK"/>
    <x v="66"/>
    <s v="Bethel, AK"/>
    <n v="-5"/>
    <n v="0"/>
    <n v="73"/>
    <n v="78"/>
    <n v="1"/>
    <x v="1"/>
    <b v="0"/>
    <x v="0"/>
  </r>
  <r>
    <n v="26"/>
    <n v="3"/>
    <x v="1"/>
    <s v="PDX"/>
    <s v="Portland, OR"/>
    <x v="12"/>
    <s v="San Francisco, CA"/>
    <n v="-10"/>
    <n v="-9"/>
    <n v="108"/>
    <n v="109"/>
    <n v="1"/>
    <x v="1"/>
    <b v="0"/>
    <x v="0"/>
  </r>
  <r>
    <n v="30"/>
    <n v="7"/>
    <x v="1"/>
    <s v="GEG"/>
    <s v="Spokane, WA"/>
    <x v="11"/>
    <s v="Seattle, WA"/>
    <n v="-6"/>
    <n v="-9"/>
    <n v="57"/>
    <n v="54"/>
    <n v="1"/>
    <x v="1"/>
    <b v="0"/>
    <x v="0"/>
  </r>
  <r>
    <n v="30"/>
    <n v="7"/>
    <x v="1"/>
    <s v="SIT"/>
    <s v="Sitka, AK"/>
    <x v="11"/>
    <s v="Seattle, WA"/>
    <n v="-11"/>
    <n v="-14"/>
    <n v="129"/>
    <n v="126"/>
    <n v="0"/>
    <x v="1"/>
    <b v="0"/>
    <x v="0"/>
  </r>
  <r>
    <n v="30"/>
    <n v="7"/>
    <x v="1"/>
    <s v="SAN"/>
    <s v="San Diego, CA"/>
    <x v="11"/>
    <s v="Seattle, WA"/>
    <n v="-7"/>
    <n v="6"/>
    <n v="165"/>
    <n v="178"/>
    <n v="0"/>
    <x v="0"/>
    <b v="0"/>
    <x v="0"/>
  </r>
  <r>
    <n v="1"/>
    <n v="6"/>
    <x v="2"/>
    <s v="ROC"/>
    <s v="Rochester, NY"/>
    <x v="41"/>
    <s v="New York, NY"/>
    <n v="-6"/>
    <n v="-30"/>
    <n v="81"/>
    <n v="57"/>
    <n v="1"/>
    <x v="1"/>
    <b v="0"/>
    <x v="0"/>
  </r>
  <r>
    <n v="1"/>
    <n v="6"/>
    <x v="1"/>
    <s v="JNU"/>
    <s v="Juneau, AK"/>
    <x v="63"/>
    <s v="Anchorage, AK"/>
    <n v="-17"/>
    <n v="-23"/>
    <n v="102"/>
    <n v="96"/>
    <n v="0"/>
    <x v="1"/>
    <b v="0"/>
    <x v="0"/>
  </r>
  <r>
    <n v="24"/>
    <n v="1"/>
    <x v="1"/>
    <s v="PDX"/>
    <s v="Portland, OR"/>
    <x v="9"/>
    <s v="Las Vegas, NV"/>
    <n v="-10"/>
    <n v="-2"/>
    <n v="126"/>
    <n v="134"/>
    <n v="0"/>
    <x v="1"/>
    <b v="0"/>
    <x v="0"/>
  </r>
  <r>
    <n v="5"/>
    <n v="3"/>
    <x v="2"/>
    <s v="JFK"/>
    <s v="New York, NY"/>
    <x v="67"/>
    <s v="Oakland, CA"/>
    <n v="1"/>
    <n v="15"/>
    <n v="382"/>
    <n v="396"/>
    <n v="1"/>
    <x v="0"/>
    <b v="0"/>
    <x v="0"/>
  </r>
  <r>
    <n v="29"/>
    <n v="6"/>
    <x v="1"/>
    <s v="BUR"/>
    <s v="Burbank, CA"/>
    <x v="11"/>
    <s v="Seattle, WA"/>
    <n v="23"/>
    <n v="29"/>
    <n v="145"/>
    <n v="151"/>
    <n v="0"/>
    <x v="0"/>
    <b v="0"/>
    <x v="0"/>
  </r>
  <r>
    <n v="3"/>
    <n v="1"/>
    <x v="2"/>
    <s v="JFK"/>
    <s v="New York, NY"/>
    <x v="10"/>
    <s v="Chicago, IL"/>
    <n v="21"/>
    <n v="28"/>
    <n v="159"/>
    <n v="166"/>
    <n v="0"/>
    <x v="0"/>
    <b v="0"/>
    <x v="0"/>
  </r>
  <r>
    <n v="7"/>
    <n v="5"/>
    <x v="2"/>
    <s v="DFW"/>
    <s v="Dallas/Fort Worth, TX"/>
    <x v="8"/>
    <s v="Boston, MA"/>
    <n v="3"/>
    <n v="-8"/>
    <n v="220"/>
    <n v="209"/>
    <n v="0"/>
    <x v="1"/>
    <b v="0"/>
    <x v="0"/>
  </r>
  <r>
    <n v="1"/>
    <n v="6"/>
    <x v="2"/>
    <s v="BOS"/>
    <s v="Boston, MA"/>
    <x v="46"/>
    <s v="Richmond, VA"/>
    <n v="10"/>
    <n v="22"/>
    <n v="105"/>
    <n v="117"/>
    <n v="1"/>
    <x v="0"/>
    <b v="0"/>
    <x v="0"/>
  </r>
  <r>
    <n v="2"/>
    <n v="7"/>
    <x v="2"/>
    <s v="BOS"/>
    <s v="Boston, MA"/>
    <x v="21"/>
    <s v="Los Angeles, CA"/>
    <n v="3"/>
    <n v="-15"/>
    <n v="373"/>
    <n v="355"/>
    <n v="1"/>
    <x v="1"/>
    <b v="0"/>
    <x v="0"/>
  </r>
  <r>
    <n v="2"/>
    <n v="7"/>
    <x v="2"/>
    <s v="SFO"/>
    <s v="San Francisco, CA"/>
    <x v="58"/>
    <s v="Fort Lauderdale, FL"/>
    <n v="8"/>
    <n v="-11"/>
    <n v="344"/>
    <n v="325"/>
    <n v="1"/>
    <x v="1"/>
    <b v="0"/>
    <x v="0"/>
  </r>
  <r>
    <n v="2"/>
    <n v="7"/>
    <x v="2"/>
    <s v="BOS"/>
    <s v="Boston, MA"/>
    <x v="18"/>
    <s v="Baltimore, MD"/>
    <n v="-4"/>
    <n v="1"/>
    <n v="90"/>
    <n v="95"/>
    <n v="1"/>
    <x v="0"/>
    <b v="0"/>
    <x v="0"/>
  </r>
  <r>
    <n v="6"/>
    <n v="4"/>
    <x v="2"/>
    <s v="PIT"/>
    <s v="Pittsburgh, PA"/>
    <x v="8"/>
    <s v="Boston, MA"/>
    <n v="10"/>
    <n v="7"/>
    <n v="95"/>
    <n v="92"/>
    <n v="1"/>
    <x v="0"/>
    <b v="0"/>
    <x v="0"/>
  </r>
  <r>
    <n v="5"/>
    <n v="3"/>
    <x v="2"/>
    <s v="LGB"/>
    <s v="Long Beach, CA"/>
    <x v="67"/>
    <s v="Oakland, CA"/>
    <n v="-3"/>
    <n v="2"/>
    <n v="75"/>
    <n v="80"/>
    <n v="1"/>
    <x v="0"/>
    <b v="0"/>
    <x v="0"/>
  </r>
  <r>
    <n v="5"/>
    <n v="3"/>
    <x v="2"/>
    <s v="TPA"/>
    <s v="Tampa, FL"/>
    <x v="55"/>
    <s v="San Juan, PR"/>
    <n v="22"/>
    <n v="13"/>
    <n v="179"/>
    <n v="170"/>
    <n v="1"/>
    <x v="0"/>
    <b v="0"/>
    <x v="0"/>
  </r>
  <r>
    <n v="5"/>
    <n v="3"/>
    <x v="2"/>
    <s v="JFK"/>
    <s v="New York, NY"/>
    <x v="55"/>
    <s v="San Juan, PR"/>
    <n v="22"/>
    <n v="16"/>
    <n v="251"/>
    <n v="245"/>
    <n v="0"/>
    <x v="0"/>
    <b v="0"/>
    <x v="0"/>
  </r>
  <r>
    <n v="5"/>
    <n v="3"/>
    <x v="2"/>
    <s v="JFK"/>
    <s v="New York, NY"/>
    <x v="32"/>
    <s v="Orlando, FL"/>
    <n v="4"/>
    <n v="6"/>
    <n v="167"/>
    <n v="169"/>
    <n v="1"/>
    <x v="0"/>
    <b v="0"/>
    <x v="0"/>
  </r>
  <r>
    <n v="9"/>
    <n v="7"/>
    <x v="2"/>
    <s v="LAX"/>
    <s v="Los Angeles, CA"/>
    <x v="8"/>
    <s v="Boston, MA"/>
    <n v="-1"/>
    <n v="-28"/>
    <n v="333"/>
    <n v="306"/>
    <n v="1"/>
    <x v="1"/>
    <b v="0"/>
    <x v="0"/>
  </r>
  <r>
    <n v="9"/>
    <n v="7"/>
    <x v="2"/>
    <s v="PVD"/>
    <s v="Providence, RI"/>
    <x v="32"/>
    <s v="Orlando, FL"/>
    <n v="-9"/>
    <n v="-32"/>
    <n v="169"/>
    <n v="146"/>
    <n v="0"/>
    <x v="1"/>
    <b v="0"/>
    <x v="0"/>
  </r>
  <r>
    <n v="9"/>
    <n v="7"/>
    <x v="2"/>
    <s v="BOS"/>
    <s v="Boston, MA"/>
    <x v="11"/>
    <s v="Seattle, WA"/>
    <n v="-2"/>
    <n v="-7"/>
    <n v="361"/>
    <n v="356"/>
    <n v="0"/>
    <x v="1"/>
    <b v="0"/>
    <x v="0"/>
  </r>
  <r>
    <n v="9"/>
    <n v="7"/>
    <x v="2"/>
    <s v="MCO"/>
    <s v="Orlando, FL"/>
    <x v="41"/>
    <s v="New York, NY"/>
    <n v="-3"/>
    <n v="-11"/>
    <n v="161"/>
    <n v="153"/>
    <n v="0"/>
    <x v="1"/>
    <b v="0"/>
    <x v="0"/>
  </r>
  <r>
    <n v="9"/>
    <n v="7"/>
    <x v="2"/>
    <s v="DCA"/>
    <s v="Washington, DC"/>
    <x v="68"/>
    <s v="Charleston, SC"/>
    <n v="9"/>
    <n v="-8"/>
    <n v="98"/>
    <n v="81"/>
    <n v="0"/>
    <x v="1"/>
    <b v="0"/>
    <x v="0"/>
  </r>
  <r>
    <n v="4"/>
    <n v="2"/>
    <x v="2"/>
    <s v="BOS"/>
    <s v="Boston, MA"/>
    <x v="69"/>
    <s v="Washington, DC"/>
    <n v="-5"/>
    <n v="5"/>
    <n v="96"/>
    <n v="106"/>
    <n v="0"/>
    <x v="0"/>
    <b v="0"/>
    <x v="0"/>
  </r>
  <r>
    <n v="4"/>
    <n v="2"/>
    <x v="2"/>
    <s v="BDL"/>
    <s v="Hartford, CT"/>
    <x v="58"/>
    <s v="Fort Lauderdale, FL"/>
    <n v="17"/>
    <n v="18"/>
    <n v="184"/>
    <n v="185"/>
    <n v="0"/>
    <x v="0"/>
    <b v="0"/>
    <x v="0"/>
  </r>
  <r>
    <n v="4"/>
    <n v="2"/>
    <x v="2"/>
    <s v="TPA"/>
    <s v="Tampa, FL"/>
    <x v="23"/>
    <s v="New York, NY"/>
    <n v="0"/>
    <n v="12"/>
    <n v="160"/>
    <n v="172"/>
    <n v="0"/>
    <x v="0"/>
    <b v="0"/>
    <x v="0"/>
  </r>
  <r>
    <n v="4"/>
    <n v="2"/>
    <x v="2"/>
    <s v="JFK"/>
    <s v="New York, NY"/>
    <x v="70"/>
    <s v="Syracuse, NY"/>
    <n v="-6"/>
    <n v="17"/>
    <n v="77"/>
    <n v="100"/>
    <n v="1"/>
    <x v="0"/>
    <b v="0"/>
    <x v="0"/>
  </r>
  <r>
    <n v="7"/>
    <n v="5"/>
    <x v="2"/>
    <s v="RDU"/>
    <s v="Raleigh/Durham, NC"/>
    <x v="8"/>
    <s v="Boston, MA"/>
    <n v="-3"/>
    <n v="-14"/>
    <n v="109"/>
    <n v="98"/>
    <n v="0"/>
    <x v="1"/>
    <b v="0"/>
    <x v="0"/>
  </r>
  <r>
    <n v="8"/>
    <n v="6"/>
    <x v="2"/>
    <s v="SJC"/>
    <s v="San Jose, CA"/>
    <x v="8"/>
    <s v="Boston, MA"/>
    <n v="9"/>
    <n v="-11"/>
    <n v="328"/>
    <n v="308"/>
    <n v="0"/>
    <x v="1"/>
    <b v="0"/>
    <x v="0"/>
  </r>
  <r>
    <n v="12"/>
    <n v="3"/>
    <x v="2"/>
    <s v="LAX"/>
    <s v="Los Angeles, CA"/>
    <x v="58"/>
    <s v="Fort Lauderdale, FL"/>
    <n v="11"/>
    <n v="12"/>
    <n v="309"/>
    <n v="310"/>
    <n v="0"/>
    <x v="0"/>
    <b v="0"/>
    <x v="0"/>
  </r>
  <r>
    <n v="12"/>
    <n v="3"/>
    <x v="2"/>
    <s v="LGA"/>
    <s v="New York, NY"/>
    <x v="71"/>
    <s v="West Palm Beach/Palm Beach, FL"/>
    <n v="0"/>
    <n v="3"/>
    <n v="167"/>
    <n v="170"/>
    <n v="0"/>
    <x v="0"/>
    <b v="0"/>
    <x v="0"/>
  </r>
  <r>
    <n v="14"/>
    <n v="5"/>
    <x v="2"/>
    <s v="BOS"/>
    <s v="Boston, MA"/>
    <x v="61"/>
    <s v="Buffalo, NY"/>
    <n v="-9"/>
    <n v="3"/>
    <n v="83"/>
    <n v="95"/>
    <n v="0"/>
    <x v="0"/>
    <b v="0"/>
    <x v="0"/>
  </r>
  <r>
    <n v="15"/>
    <n v="6"/>
    <x v="2"/>
    <s v="LAX"/>
    <s v="Los Angeles, CA"/>
    <x v="41"/>
    <s v="New York, NY"/>
    <n v="-7"/>
    <n v="-12"/>
    <n v="341"/>
    <n v="336"/>
    <n v="0"/>
    <x v="1"/>
    <b v="0"/>
    <x v="0"/>
  </r>
  <r>
    <n v="12"/>
    <n v="3"/>
    <x v="2"/>
    <s v="DCA"/>
    <s v="Washington, DC"/>
    <x v="32"/>
    <s v="Orlando, FL"/>
    <n v="-5"/>
    <n v="-3"/>
    <n v="131"/>
    <n v="133"/>
    <n v="0"/>
    <x v="1"/>
    <b v="0"/>
    <x v="0"/>
  </r>
  <r>
    <n v="16"/>
    <n v="7"/>
    <x v="2"/>
    <s v="RDU"/>
    <s v="Raleigh/Durham, NC"/>
    <x v="41"/>
    <s v="New York, NY"/>
    <n v="22"/>
    <n v="16"/>
    <n v="98"/>
    <n v="92"/>
    <n v="0"/>
    <x v="0"/>
    <b v="0"/>
    <x v="0"/>
  </r>
  <r>
    <n v="19"/>
    <n v="3"/>
    <x v="2"/>
    <s v="MCO"/>
    <s v="Orlando, FL"/>
    <x v="55"/>
    <s v="San Juan, PR"/>
    <n v="-2"/>
    <n v="-10"/>
    <n v="172"/>
    <n v="164"/>
    <n v="0"/>
    <x v="1"/>
    <b v="0"/>
    <x v="0"/>
  </r>
  <r>
    <n v="16"/>
    <n v="7"/>
    <x v="2"/>
    <s v="SJU"/>
    <s v="San Juan, PR"/>
    <x v="41"/>
    <s v="New York, NY"/>
    <n v="0"/>
    <n v="-7"/>
    <n v="237"/>
    <n v="230"/>
    <n v="0"/>
    <x v="1"/>
    <b v="0"/>
    <x v="0"/>
  </r>
  <r>
    <n v="17"/>
    <n v="1"/>
    <x v="2"/>
    <s v="BOS"/>
    <s v="Boston, MA"/>
    <x v="71"/>
    <s v="West Palm Beach/Palm Beach, FL"/>
    <n v="12"/>
    <n v="-2"/>
    <n v="183"/>
    <n v="169"/>
    <n v="0"/>
    <x v="1"/>
    <b v="0"/>
    <x v="0"/>
  </r>
  <r>
    <n v="17"/>
    <n v="1"/>
    <x v="2"/>
    <s v="HPN"/>
    <s v="White Plains, NY"/>
    <x v="32"/>
    <s v="Orlando, FL"/>
    <n v="1"/>
    <n v="0"/>
    <n v="151"/>
    <n v="150"/>
    <n v="1"/>
    <x v="1"/>
    <b v="0"/>
    <x v="0"/>
  </r>
  <r>
    <n v="17"/>
    <n v="1"/>
    <x v="2"/>
    <s v="PIT"/>
    <s v="Pittsburgh, PA"/>
    <x v="8"/>
    <s v="Boston, MA"/>
    <n v="-8"/>
    <n v="-3"/>
    <n v="95"/>
    <n v="100"/>
    <n v="1"/>
    <x v="1"/>
    <b v="0"/>
    <x v="0"/>
  </r>
  <r>
    <n v="18"/>
    <n v="2"/>
    <x v="2"/>
    <s v="JFK"/>
    <s v="New York, NY"/>
    <x v="21"/>
    <s v="Los Angeles, CA"/>
    <n v="0"/>
    <n v="28"/>
    <n v="374"/>
    <n v="402"/>
    <n v="1"/>
    <x v="0"/>
    <b v="0"/>
    <x v="0"/>
  </r>
  <r>
    <n v="18"/>
    <n v="2"/>
    <x v="2"/>
    <s v="ACK"/>
    <s v="Nantucket, MA"/>
    <x v="41"/>
    <s v="New York, NY"/>
    <n v="-4"/>
    <n v="-16"/>
    <n v="68"/>
    <n v="56"/>
    <n v="0"/>
    <x v="1"/>
    <b v="0"/>
    <x v="0"/>
  </r>
  <r>
    <n v="19"/>
    <n v="3"/>
    <x v="2"/>
    <s v="RIC"/>
    <s v="Richmond, VA"/>
    <x v="8"/>
    <s v="Boston, MA"/>
    <n v="-14"/>
    <n v="-15"/>
    <n v="90"/>
    <n v="89"/>
    <n v="1"/>
    <x v="1"/>
    <b v="0"/>
    <x v="0"/>
  </r>
  <r>
    <n v="23"/>
    <n v="7"/>
    <x v="2"/>
    <s v="FLL"/>
    <s v="Fort Lauderdale, FL"/>
    <x v="8"/>
    <s v="Boston, MA"/>
    <n v="18"/>
    <n v="28"/>
    <n v="190"/>
    <n v="200"/>
    <n v="1"/>
    <x v="0"/>
    <b v="0"/>
    <x v="0"/>
  </r>
  <r>
    <n v="20"/>
    <n v="4"/>
    <x v="2"/>
    <s v="SEA"/>
    <s v="Seattle, WA"/>
    <x v="72"/>
    <s v="Long Beach, CA"/>
    <n v="3"/>
    <n v="-11"/>
    <n v="155"/>
    <n v="141"/>
    <n v="0"/>
    <x v="1"/>
    <b v="0"/>
    <x v="0"/>
  </r>
  <r>
    <n v="22"/>
    <n v="6"/>
    <x v="2"/>
    <s v="FLL"/>
    <s v="Fort Lauderdale, FL"/>
    <x v="46"/>
    <s v="Richmond, VA"/>
    <n v="-5"/>
    <n v="-10"/>
    <n v="129"/>
    <n v="124"/>
    <n v="1"/>
    <x v="1"/>
    <b v="0"/>
    <x v="0"/>
  </r>
  <r>
    <n v="22"/>
    <n v="6"/>
    <x v="2"/>
    <s v="BUF"/>
    <s v="Buffalo, NY"/>
    <x v="41"/>
    <s v="New York, NY"/>
    <n v="-13"/>
    <n v="-44"/>
    <n v="98"/>
    <n v="67"/>
    <n v="1"/>
    <x v="1"/>
    <b v="0"/>
    <x v="0"/>
  </r>
  <r>
    <n v="21"/>
    <n v="5"/>
    <x v="2"/>
    <s v="JFK"/>
    <s v="New York, NY"/>
    <x v="73"/>
    <s v="Portland, ME"/>
    <n v="-3"/>
    <n v="-23"/>
    <n v="100"/>
    <n v="80"/>
    <n v="0"/>
    <x v="1"/>
    <b v="0"/>
    <x v="0"/>
  </r>
  <r>
    <n v="21"/>
    <n v="5"/>
    <x v="2"/>
    <s v="TPA"/>
    <s v="Tampa, FL"/>
    <x v="41"/>
    <s v="New York, NY"/>
    <n v="4"/>
    <n v="-10"/>
    <n v="166"/>
    <n v="152"/>
    <n v="0"/>
    <x v="1"/>
    <b v="0"/>
    <x v="0"/>
  </r>
  <r>
    <n v="21"/>
    <n v="5"/>
    <x v="2"/>
    <s v="JFK"/>
    <s v="New York, NY"/>
    <x v="74"/>
    <s v="Aguadilla, PR"/>
    <n v="-5"/>
    <n v="-10"/>
    <n v="225"/>
    <n v="220"/>
    <n v="0"/>
    <x v="1"/>
    <b v="0"/>
    <x v="0"/>
  </r>
  <r>
    <n v="21"/>
    <n v="5"/>
    <x v="2"/>
    <s v="LGB"/>
    <s v="Long Beach, CA"/>
    <x v="9"/>
    <s v="Las Vegas, NV"/>
    <n v="-5"/>
    <n v="-11"/>
    <n v="66"/>
    <n v="60"/>
    <n v="0"/>
    <x v="1"/>
    <b v="0"/>
    <x v="0"/>
  </r>
  <r>
    <n v="25"/>
    <n v="2"/>
    <x v="2"/>
    <s v="HPN"/>
    <s v="White Plains, NY"/>
    <x v="40"/>
    <s v="Fort Myers, FL"/>
    <n v="-2"/>
    <n v="-5"/>
    <n v="176"/>
    <n v="173"/>
    <n v="0"/>
    <x v="1"/>
    <b v="0"/>
    <x v="0"/>
  </r>
  <r>
    <n v="26"/>
    <n v="3"/>
    <x v="2"/>
    <s v="DEN"/>
    <s v="Denver, CO"/>
    <x v="8"/>
    <s v="Boston, MA"/>
    <n v="-3"/>
    <n v="-19"/>
    <n v="234"/>
    <n v="218"/>
    <n v="1"/>
    <x v="1"/>
    <b v="0"/>
    <x v="0"/>
  </r>
  <r>
    <n v="26"/>
    <n v="3"/>
    <x v="2"/>
    <s v="BUF"/>
    <s v="Buffalo, NY"/>
    <x v="41"/>
    <s v="New York, NY"/>
    <n v="-6"/>
    <n v="-19"/>
    <n v="84"/>
    <n v="71"/>
    <n v="0"/>
    <x v="1"/>
    <b v="0"/>
    <x v="0"/>
  </r>
  <r>
    <n v="27"/>
    <n v="4"/>
    <x v="2"/>
    <s v="LGB"/>
    <s v="Long Beach, CA"/>
    <x v="30"/>
    <s v="Sacramento, CA"/>
    <n v="-8"/>
    <n v="-7"/>
    <n v="78"/>
    <n v="79"/>
    <n v="1"/>
    <x v="1"/>
    <b v="0"/>
    <x v="0"/>
  </r>
  <r>
    <n v="27"/>
    <n v="4"/>
    <x v="2"/>
    <s v="BOS"/>
    <s v="Boston, MA"/>
    <x v="21"/>
    <s v="Los Angeles, CA"/>
    <n v="-2"/>
    <n v="-2"/>
    <n v="373"/>
    <n v="373"/>
    <n v="0"/>
    <x v="1"/>
    <b v="0"/>
    <x v="0"/>
  </r>
  <r>
    <n v="27"/>
    <n v="4"/>
    <x v="2"/>
    <s v="BOS"/>
    <s v="Boston, MA"/>
    <x v="9"/>
    <s v="Las Vegas, NV"/>
    <n v="0"/>
    <n v="18"/>
    <n v="346"/>
    <n v="364"/>
    <n v="0"/>
    <x v="0"/>
    <b v="0"/>
    <x v="0"/>
  </r>
  <r>
    <n v="31"/>
    <n v="1"/>
    <x v="2"/>
    <s v="JFK"/>
    <s v="New York, NY"/>
    <x v="9"/>
    <s v="Las Vegas, NV"/>
    <n v="-5"/>
    <n v="-37"/>
    <n v="352"/>
    <n v="320"/>
    <n v="0"/>
    <x v="1"/>
    <b v="0"/>
    <x v="0"/>
  </r>
  <r>
    <n v="28"/>
    <n v="5"/>
    <x v="2"/>
    <s v="SJU"/>
    <s v="San Juan, PR"/>
    <x v="58"/>
    <s v="Fort Lauderdale, FL"/>
    <n v="3"/>
    <n v="-1"/>
    <n v="158"/>
    <n v="154"/>
    <n v="1"/>
    <x v="1"/>
    <b v="0"/>
    <x v="0"/>
  </r>
  <r>
    <n v="29"/>
    <n v="6"/>
    <x v="2"/>
    <s v="EWR"/>
    <s v="Newark, NJ"/>
    <x v="58"/>
    <s v="Fort Lauderdale, FL"/>
    <n v="-2"/>
    <n v="-19"/>
    <n v="176"/>
    <n v="159"/>
    <n v="1"/>
    <x v="1"/>
    <b v="0"/>
    <x v="0"/>
  </r>
  <r>
    <n v="29"/>
    <n v="6"/>
    <x v="2"/>
    <s v="PBI"/>
    <s v="West Palm Beach/Palm Beach, FL"/>
    <x v="3"/>
    <s v="Hartford, CT"/>
    <n v="-6"/>
    <n v="-5"/>
    <n v="171"/>
    <n v="172"/>
    <n v="0"/>
    <x v="1"/>
    <b v="0"/>
    <x v="0"/>
  </r>
  <r>
    <n v="29"/>
    <n v="6"/>
    <x v="2"/>
    <s v="RSW"/>
    <s v="Fort Myers, FL"/>
    <x v="25"/>
    <s v="Newark, NJ"/>
    <n v="-12"/>
    <n v="-21"/>
    <n v="173"/>
    <n v="164"/>
    <n v="1"/>
    <x v="1"/>
    <b v="0"/>
    <x v="0"/>
  </r>
  <r>
    <n v="1"/>
    <n v="6"/>
    <x v="3"/>
    <s v="MSP"/>
    <s v="Minneapolis, MN"/>
    <x v="23"/>
    <s v="New York, NY"/>
    <n v="-4"/>
    <n v="-6"/>
    <n v="159"/>
    <n v="157"/>
    <n v="1"/>
    <x v="1"/>
    <b v="0"/>
    <x v="0"/>
  </r>
  <r>
    <n v="1"/>
    <n v="6"/>
    <x v="3"/>
    <s v="ATL"/>
    <s v="Atlanta, GA"/>
    <x v="75"/>
    <s v="Burlington, VT"/>
    <n v="-5"/>
    <n v="-17"/>
    <n v="155"/>
    <n v="143"/>
    <n v="0"/>
    <x v="1"/>
    <b v="0"/>
    <x v="0"/>
  </r>
  <r>
    <n v="20"/>
    <n v="4"/>
    <x v="0"/>
    <s v="DFW"/>
    <s v="Dallas/Fort Worth, TX"/>
    <x v="21"/>
    <s v="Los Angeles, CA"/>
    <n v="-3"/>
    <n v="-9"/>
    <n v="198"/>
    <n v="192"/>
    <n v="1"/>
    <x v="1"/>
    <b v="0"/>
    <x v="0"/>
  </r>
  <r>
    <n v="21"/>
    <n v="5"/>
    <x v="0"/>
    <s v="MIA"/>
    <s v="Miami, FL"/>
    <x v="12"/>
    <s v="San Francisco, CA"/>
    <n v="-4"/>
    <n v="-16"/>
    <n v="359"/>
    <n v="347"/>
    <n v="1"/>
    <x v="1"/>
    <b v="0"/>
    <x v="0"/>
  </r>
  <r>
    <n v="3"/>
    <n v="1"/>
    <x v="0"/>
    <s v="DFW"/>
    <s v="Dallas/Fort Worth, TX"/>
    <x v="28"/>
    <s v="Minneapolis, MN"/>
    <n v="-1"/>
    <n v="-16"/>
    <n v="151"/>
    <n v="136"/>
    <n v="0"/>
    <x v="1"/>
    <b v="0"/>
    <x v="0"/>
  </r>
  <r>
    <n v="2"/>
    <n v="7"/>
    <x v="3"/>
    <s v="MIA"/>
    <s v="Miami, FL"/>
    <x v="23"/>
    <s v="New York, NY"/>
    <n v="16"/>
    <n v="11"/>
    <n v="187"/>
    <n v="182"/>
    <n v="1"/>
    <x v="0"/>
    <b v="0"/>
    <x v="0"/>
  </r>
  <r>
    <n v="2"/>
    <n v="7"/>
    <x v="3"/>
    <s v="PHL"/>
    <s v="Philadelphia, PA"/>
    <x v="4"/>
    <s v="Atlanta, GA"/>
    <n v="3"/>
    <n v="-17"/>
    <n v="135"/>
    <n v="115"/>
    <n v="0"/>
    <x v="1"/>
    <b v="0"/>
    <x v="0"/>
  </r>
  <r>
    <n v="2"/>
    <n v="7"/>
    <x v="3"/>
    <s v="ATL"/>
    <s v="Atlanta, GA"/>
    <x v="1"/>
    <s v="Dallas/Fort Worth, TX"/>
    <n v="10"/>
    <n v="-5"/>
    <n v="140"/>
    <n v="125"/>
    <n v="0"/>
    <x v="1"/>
    <b v="0"/>
    <x v="0"/>
  </r>
  <r>
    <n v="1"/>
    <n v="6"/>
    <x v="3"/>
    <s v="JFK"/>
    <s v="New York, NY"/>
    <x v="8"/>
    <s v="Boston, MA"/>
    <n v="39"/>
    <n v="10"/>
    <n v="97"/>
    <n v="68"/>
    <n v="1"/>
    <x v="0"/>
    <b v="0"/>
    <x v="0"/>
  </r>
  <r>
    <n v="2"/>
    <n v="7"/>
    <x v="3"/>
    <s v="BOS"/>
    <s v="Boston, MA"/>
    <x v="4"/>
    <s v="Atlanta, GA"/>
    <n v="-4"/>
    <n v="-12"/>
    <n v="167"/>
    <n v="159"/>
    <n v="1"/>
    <x v="1"/>
    <b v="0"/>
    <x v="0"/>
  </r>
  <r>
    <n v="2"/>
    <n v="7"/>
    <x v="3"/>
    <s v="SLC"/>
    <s v="Salt Lake City, UT"/>
    <x v="28"/>
    <s v="Minneapolis, MN"/>
    <n v="0"/>
    <n v="1"/>
    <n v="147"/>
    <n v="148"/>
    <n v="0"/>
    <x v="0"/>
    <b v="0"/>
    <x v="0"/>
  </r>
  <r>
    <n v="2"/>
    <n v="7"/>
    <x v="3"/>
    <s v="MSP"/>
    <s v="Minneapolis, MN"/>
    <x v="10"/>
    <s v="Chicago, IL"/>
    <n v="2"/>
    <n v="-5"/>
    <n v="85"/>
    <n v="78"/>
    <n v="0"/>
    <x v="1"/>
    <b v="0"/>
    <x v="0"/>
  </r>
  <r>
    <n v="2"/>
    <n v="7"/>
    <x v="3"/>
    <s v="ATL"/>
    <s v="Atlanta, GA"/>
    <x v="5"/>
    <s v="Raleigh/Durham, NC"/>
    <n v="-7"/>
    <n v="-27"/>
    <n v="81"/>
    <n v="61"/>
    <n v="0"/>
    <x v="1"/>
    <b v="0"/>
    <x v="0"/>
  </r>
  <r>
    <n v="2"/>
    <n v="7"/>
    <x v="3"/>
    <s v="CVG"/>
    <s v="Cincinnati, OH"/>
    <x v="4"/>
    <s v="Atlanta, GA"/>
    <n v="-5"/>
    <n v="-15"/>
    <n v="93"/>
    <n v="83"/>
    <n v="0"/>
    <x v="1"/>
    <b v="0"/>
    <x v="0"/>
  </r>
  <r>
    <n v="2"/>
    <n v="7"/>
    <x v="3"/>
    <s v="ATL"/>
    <s v="Atlanta, GA"/>
    <x v="20"/>
    <s v="Denver, CO"/>
    <n v="4"/>
    <n v="19"/>
    <n v="191"/>
    <n v="206"/>
    <n v="1"/>
    <x v="0"/>
    <b v="0"/>
    <x v="0"/>
  </r>
  <r>
    <n v="2"/>
    <n v="7"/>
    <x v="3"/>
    <s v="ATL"/>
    <s v="Atlanta, GA"/>
    <x v="24"/>
    <s v="Pittsburgh, PA"/>
    <n v="-1"/>
    <n v="-16"/>
    <n v="103"/>
    <n v="88"/>
    <n v="1"/>
    <x v="1"/>
    <b v="0"/>
    <x v="0"/>
  </r>
  <r>
    <n v="2"/>
    <n v="7"/>
    <x v="3"/>
    <s v="ATL"/>
    <s v="Atlanta, GA"/>
    <x v="76"/>
    <s v="Baton Rouge, LA"/>
    <n v="-2"/>
    <n v="-14"/>
    <n v="95"/>
    <n v="83"/>
    <n v="0"/>
    <x v="1"/>
    <b v="0"/>
    <x v="0"/>
  </r>
  <r>
    <n v="3"/>
    <n v="1"/>
    <x v="3"/>
    <s v="FLL"/>
    <s v="Fort Lauderdale, FL"/>
    <x v="4"/>
    <s v="Atlanta, GA"/>
    <n v="-3"/>
    <n v="-21"/>
    <n v="126"/>
    <n v="108"/>
    <n v="1"/>
    <x v="1"/>
    <b v="0"/>
    <x v="0"/>
  </r>
  <r>
    <n v="3"/>
    <n v="1"/>
    <x v="3"/>
    <s v="BNA"/>
    <s v="Nashville, TN"/>
    <x v="4"/>
    <s v="Atlanta, GA"/>
    <n v="-1"/>
    <n v="-15"/>
    <n v="73"/>
    <n v="59"/>
    <n v="0"/>
    <x v="1"/>
    <b v="0"/>
    <x v="0"/>
  </r>
  <r>
    <n v="3"/>
    <n v="1"/>
    <x v="3"/>
    <s v="BOS"/>
    <s v="Boston, MA"/>
    <x v="4"/>
    <s v="Atlanta, GA"/>
    <n v="0"/>
    <n v="2"/>
    <n v="167"/>
    <n v="169"/>
    <n v="0"/>
    <x v="0"/>
    <b v="0"/>
    <x v="0"/>
  </r>
  <r>
    <n v="4"/>
    <n v="2"/>
    <x v="3"/>
    <s v="MSP"/>
    <s v="Minneapolis, MN"/>
    <x v="35"/>
    <s v="Madison, WI"/>
    <n v="12"/>
    <n v="12"/>
    <n v="61"/>
    <n v="61"/>
    <n v="1"/>
    <x v="0"/>
    <b v="0"/>
    <x v="0"/>
  </r>
  <r>
    <n v="4"/>
    <n v="2"/>
    <x v="3"/>
    <s v="BOS"/>
    <s v="Boston, MA"/>
    <x v="28"/>
    <s v="Minneapolis, MN"/>
    <n v="27"/>
    <n v="29"/>
    <n v="190"/>
    <n v="192"/>
    <n v="1"/>
    <x v="0"/>
    <b v="0"/>
    <x v="0"/>
  </r>
  <r>
    <n v="3"/>
    <n v="1"/>
    <x v="3"/>
    <s v="ATL"/>
    <s v="Atlanta, GA"/>
    <x v="25"/>
    <s v="Newark, NJ"/>
    <n v="0"/>
    <n v="-10"/>
    <n v="132"/>
    <n v="122"/>
    <n v="0"/>
    <x v="1"/>
    <b v="0"/>
    <x v="0"/>
  </r>
  <r>
    <n v="3"/>
    <n v="1"/>
    <x v="3"/>
    <s v="ATL"/>
    <s v="Atlanta, GA"/>
    <x v="45"/>
    <s v="San Antonio, TX"/>
    <n v="1"/>
    <n v="-10"/>
    <n v="142"/>
    <n v="131"/>
    <n v="1"/>
    <x v="1"/>
    <b v="0"/>
    <x v="0"/>
  </r>
  <r>
    <n v="3"/>
    <n v="1"/>
    <x v="3"/>
    <s v="LAX"/>
    <s v="Los Angeles, CA"/>
    <x v="11"/>
    <s v="Seattle, WA"/>
    <n v="-1"/>
    <n v="-1"/>
    <n v="155"/>
    <n v="155"/>
    <n v="0"/>
    <x v="1"/>
    <b v="0"/>
    <x v="0"/>
  </r>
  <r>
    <n v="3"/>
    <n v="1"/>
    <x v="3"/>
    <s v="MCO"/>
    <s v="Orlando, FL"/>
    <x v="28"/>
    <s v="Minneapolis, MN"/>
    <n v="-4"/>
    <n v="-9"/>
    <n v="207"/>
    <n v="202"/>
    <n v="0"/>
    <x v="1"/>
    <b v="0"/>
    <x v="0"/>
  </r>
  <r>
    <n v="5"/>
    <n v="3"/>
    <x v="3"/>
    <s v="ATL"/>
    <s v="Atlanta, GA"/>
    <x v="73"/>
    <s v="Portland, ME"/>
    <n v="-7"/>
    <n v="-6"/>
    <n v="156"/>
    <n v="157"/>
    <n v="0"/>
    <x v="1"/>
    <b v="0"/>
    <x v="0"/>
  </r>
  <r>
    <n v="4"/>
    <n v="2"/>
    <x v="3"/>
    <s v="ATL"/>
    <s v="Atlanta, GA"/>
    <x v="77"/>
    <s v="Pensacola, FL"/>
    <n v="-2"/>
    <n v="-3"/>
    <n v="64"/>
    <n v="63"/>
    <n v="1"/>
    <x v="1"/>
    <b v="0"/>
    <x v="0"/>
  </r>
  <r>
    <n v="5"/>
    <n v="3"/>
    <x v="3"/>
    <s v="MSP"/>
    <s v="Minneapolis, MN"/>
    <x v="41"/>
    <s v="New York, NY"/>
    <n v="-3"/>
    <n v="-4"/>
    <n v="179"/>
    <n v="178"/>
    <n v="1"/>
    <x v="1"/>
    <b v="0"/>
    <x v="0"/>
  </r>
  <r>
    <n v="5"/>
    <n v="3"/>
    <x v="3"/>
    <s v="MEM"/>
    <s v="Memphis, TN"/>
    <x v="4"/>
    <s v="Atlanta, GA"/>
    <n v="23"/>
    <n v="5"/>
    <n v="80"/>
    <n v="62"/>
    <n v="0"/>
    <x v="0"/>
    <b v="0"/>
    <x v="0"/>
  </r>
  <r>
    <n v="5"/>
    <n v="3"/>
    <x v="3"/>
    <s v="OMA"/>
    <s v="Omaha, NE"/>
    <x v="28"/>
    <s v="Minneapolis, MN"/>
    <n v="-6"/>
    <n v="-1"/>
    <n v="65"/>
    <n v="70"/>
    <n v="0"/>
    <x v="1"/>
    <b v="0"/>
    <x v="0"/>
  </r>
  <r>
    <n v="5"/>
    <n v="3"/>
    <x v="3"/>
    <s v="EWR"/>
    <s v="Newark, NJ"/>
    <x v="4"/>
    <s v="Atlanta, GA"/>
    <n v="1"/>
    <n v="-14"/>
    <n v="150"/>
    <n v="135"/>
    <n v="0"/>
    <x v="1"/>
    <b v="0"/>
    <x v="0"/>
  </r>
  <r>
    <n v="5"/>
    <n v="3"/>
    <x v="4"/>
    <s v="ORD"/>
    <s v="Chicago, IL"/>
    <x v="18"/>
    <s v="Baltimore, MD"/>
    <n v="1"/>
    <n v="-19"/>
    <n v="122"/>
    <n v="102"/>
    <n v="1"/>
    <x v="1"/>
    <b v="0"/>
    <x v="0"/>
  </r>
  <r>
    <n v="5"/>
    <n v="3"/>
    <x v="4"/>
    <s v="CLE"/>
    <s v="Cleveland, OH"/>
    <x v="21"/>
    <s v="Los Angeles, CA"/>
    <n v="-5"/>
    <n v="-7"/>
    <n v="293"/>
    <n v="291"/>
    <n v="1"/>
    <x v="1"/>
    <b v="0"/>
    <x v="0"/>
  </r>
  <r>
    <n v="4"/>
    <n v="2"/>
    <x v="4"/>
    <s v="EWR"/>
    <s v="Newark, NJ"/>
    <x v="8"/>
    <s v="Boston, MA"/>
    <n v="-6"/>
    <n v="7"/>
    <n v="76"/>
    <n v="89"/>
    <n v="1"/>
    <x v="0"/>
    <b v="0"/>
    <x v="0"/>
  </r>
  <r>
    <n v="5"/>
    <n v="3"/>
    <x v="4"/>
    <s v="ORD"/>
    <s v="Chicago, IL"/>
    <x v="25"/>
    <s v="Newark, NJ"/>
    <n v="13"/>
    <n v="22"/>
    <n v="138"/>
    <n v="147"/>
    <n v="0"/>
    <x v="0"/>
    <b v="0"/>
    <x v="0"/>
  </r>
  <r>
    <n v="25"/>
    <n v="2"/>
    <x v="6"/>
    <s v="SJC"/>
    <s v="San Jose, CA"/>
    <x v="21"/>
    <s v="Los Angeles, CA"/>
    <n v="-5"/>
    <n v="7"/>
    <n v="84"/>
    <n v="96"/>
    <n v="0"/>
    <x v="0"/>
    <b v="0"/>
    <x v="0"/>
  </r>
  <r>
    <n v="3"/>
    <n v="1"/>
    <x v="6"/>
    <s v="SLC"/>
    <s v="Salt Lake City, UT"/>
    <x v="78"/>
    <s v="Sun Valley/Hailey/Ketchum, ID"/>
    <n v="-1"/>
    <n v="-6"/>
    <n v="52"/>
    <n v="47"/>
    <n v="0"/>
    <x v="1"/>
    <b v="0"/>
    <x v="0"/>
  </r>
  <r>
    <n v="21"/>
    <n v="5"/>
    <x v="6"/>
    <s v="CVG"/>
    <s v="Cincinnati, OH"/>
    <x v="10"/>
    <s v="Chicago, IL"/>
    <n v="14"/>
    <n v="7"/>
    <n v="73"/>
    <n v="66"/>
    <n v="1"/>
    <x v="0"/>
    <b v="0"/>
    <x v="0"/>
  </r>
  <r>
    <n v="4"/>
    <n v="2"/>
    <x v="4"/>
    <s v="ORD"/>
    <s v="Chicago, IL"/>
    <x v="33"/>
    <s v="Detroit, MI"/>
    <n v="-3"/>
    <n v="-8"/>
    <n v="87"/>
    <n v="82"/>
    <n v="1"/>
    <x v="1"/>
    <b v="0"/>
    <x v="0"/>
  </r>
  <r>
    <n v="4"/>
    <n v="2"/>
    <x v="4"/>
    <s v="SFO"/>
    <s v="San Francisco, CA"/>
    <x v="63"/>
    <s v="Anchorage, AK"/>
    <n v="-5"/>
    <n v="-6"/>
    <n v="282"/>
    <n v="281"/>
    <n v="0"/>
    <x v="1"/>
    <b v="0"/>
    <x v="0"/>
  </r>
  <r>
    <n v="4"/>
    <n v="2"/>
    <x v="4"/>
    <s v="IAH"/>
    <s v="Houston, TX"/>
    <x v="7"/>
    <s v="Philadelphia, PA"/>
    <n v="10"/>
    <n v="1"/>
    <n v="211"/>
    <n v="202"/>
    <n v="0"/>
    <x v="0"/>
    <b v="0"/>
    <x v="0"/>
  </r>
  <r>
    <n v="4"/>
    <n v="2"/>
    <x v="4"/>
    <s v="IAD"/>
    <s v="Washington, DC"/>
    <x v="21"/>
    <s v="Los Angeles, CA"/>
    <n v="33"/>
    <n v="28"/>
    <n v="331"/>
    <n v="326"/>
    <n v="1"/>
    <x v="0"/>
    <b v="0"/>
    <x v="0"/>
  </r>
  <r>
    <n v="3"/>
    <n v="1"/>
    <x v="4"/>
    <s v="EWR"/>
    <s v="Newark, NJ"/>
    <x v="13"/>
    <s v="Honolulu, HI"/>
    <n v="5"/>
    <n v="-24"/>
    <n v="652"/>
    <n v="623"/>
    <n v="0"/>
    <x v="1"/>
    <b v="0"/>
    <x v="0"/>
  </r>
  <r>
    <n v="3"/>
    <n v="1"/>
    <x v="4"/>
    <s v="IAH"/>
    <s v="Houston, TX"/>
    <x v="56"/>
    <s v="Salt Lake City, UT"/>
    <n v="24"/>
    <n v="6"/>
    <n v="192"/>
    <n v="174"/>
    <n v="1"/>
    <x v="0"/>
    <b v="0"/>
    <x v="0"/>
  </r>
  <r>
    <n v="3"/>
    <n v="1"/>
    <x v="4"/>
    <s v="EWR"/>
    <s v="Newark, NJ"/>
    <x v="8"/>
    <s v="Boston, MA"/>
    <n v="17"/>
    <n v="9"/>
    <n v="75"/>
    <n v="67"/>
    <n v="1"/>
    <x v="0"/>
    <b v="0"/>
    <x v="0"/>
  </r>
  <r>
    <n v="6"/>
    <n v="4"/>
    <x v="4"/>
    <s v="HNL"/>
    <s v="Honolulu, HI"/>
    <x v="21"/>
    <s v="Los Angeles, CA"/>
    <n v="7"/>
    <n v="15"/>
    <n v="340"/>
    <n v="348"/>
    <n v="1"/>
    <x v="0"/>
    <b v="0"/>
    <x v="0"/>
  </r>
  <r>
    <n v="6"/>
    <n v="4"/>
    <x v="4"/>
    <s v="SAT"/>
    <s v="San Antonio, TX"/>
    <x v="27"/>
    <s v="Houston, TX"/>
    <n v="-11"/>
    <n v="-7"/>
    <n v="64"/>
    <n v="68"/>
    <n v="0"/>
    <x v="1"/>
    <b v="0"/>
    <x v="0"/>
  </r>
  <r>
    <n v="4"/>
    <n v="2"/>
    <x v="4"/>
    <s v="ORD"/>
    <s v="Chicago, IL"/>
    <x v="12"/>
    <s v="San Francisco, CA"/>
    <n v="30"/>
    <n v="6"/>
    <n v="289"/>
    <n v="265"/>
    <n v="0"/>
    <x v="0"/>
    <b v="0"/>
    <x v="0"/>
  </r>
  <r>
    <n v="2"/>
    <n v="7"/>
    <x v="4"/>
    <s v="SAT"/>
    <s v="San Antonio, TX"/>
    <x v="25"/>
    <s v="Newark, NJ"/>
    <n v="-7"/>
    <n v="-37"/>
    <n v="243"/>
    <n v="213"/>
    <n v="1"/>
    <x v="1"/>
    <b v="0"/>
    <x v="0"/>
  </r>
  <r>
    <n v="2"/>
    <n v="7"/>
    <x v="4"/>
    <s v="MSY"/>
    <s v="New Orleans, LA"/>
    <x v="25"/>
    <s v="Newark, NJ"/>
    <n v="3"/>
    <n v="-10"/>
    <n v="188"/>
    <n v="175"/>
    <n v="1"/>
    <x v="1"/>
    <b v="0"/>
    <x v="0"/>
  </r>
  <r>
    <n v="2"/>
    <n v="7"/>
    <x v="4"/>
    <s v="IAH"/>
    <s v="Houston, TX"/>
    <x v="25"/>
    <s v="Newark, NJ"/>
    <n v="4"/>
    <n v="-13"/>
    <n v="215"/>
    <n v="198"/>
    <n v="1"/>
    <x v="1"/>
    <b v="0"/>
    <x v="0"/>
  </r>
  <r>
    <n v="17"/>
    <n v="1"/>
    <x v="12"/>
    <s v="SFO"/>
    <s v="San Francisco, CA"/>
    <x v="21"/>
    <s v="Los Angeles, CA"/>
    <n v="-4"/>
    <n v="15"/>
    <n v="80"/>
    <n v="99"/>
    <n v="1"/>
    <x v="0"/>
    <b v="0"/>
    <x v="0"/>
  </r>
  <r>
    <n v="1"/>
    <n v="6"/>
    <x v="4"/>
    <s v="SLC"/>
    <s v="Salt Lake City, UT"/>
    <x v="27"/>
    <s v="Houston, TX"/>
    <n v="-6"/>
    <n v="-29"/>
    <n v="191"/>
    <n v="168"/>
    <n v="0"/>
    <x v="1"/>
    <b v="0"/>
    <x v="0"/>
  </r>
  <r>
    <n v="1"/>
    <n v="6"/>
    <x v="4"/>
    <s v="DEN"/>
    <s v="Denver, CO"/>
    <x v="79"/>
    <s v="Washington, DC"/>
    <n v="2"/>
    <n v="-25"/>
    <n v="210"/>
    <n v="183"/>
    <n v="1"/>
    <x v="1"/>
    <b v="0"/>
    <x v="0"/>
  </r>
  <r>
    <n v="1"/>
    <n v="6"/>
    <x v="4"/>
    <s v="SEA"/>
    <s v="Seattle, WA"/>
    <x v="12"/>
    <s v="San Francisco, CA"/>
    <n v="4"/>
    <n v="-4"/>
    <n v="136"/>
    <n v="128"/>
    <n v="0"/>
    <x v="1"/>
    <b v="0"/>
    <x v="0"/>
  </r>
  <r>
    <n v="12"/>
    <n v="3"/>
    <x v="12"/>
    <s v="LAX"/>
    <s v="Los Angeles, CA"/>
    <x v="12"/>
    <s v="San Francisco, CA"/>
    <n v="-1"/>
    <n v="-6"/>
    <n v="75"/>
    <n v="70"/>
    <n v="1"/>
    <x v="1"/>
    <b v="0"/>
    <x v="0"/>
  </r>
  <r>
    <n v="14"/>
    <n v="5"/>
    <x v="12"/>
    <s v="LAX"/>
    <s v="Los Angeles, CA"/>
    <x v="12"/>
    <s v="San Francisco, CA"/>
    <n v="3"/>
    <n v="-3"/>
    <n v="70"/>
    <n v="64"/>
    <n v="0"/>
    <x v="1"/>
    <b v="0"/>
    <x v="0"/>
  </r>
  <r>
    <n v="15"/>
    <n v="6"/>
    <x v="12"/>
    <s v="LAS"/>
    <s v="Las Vegas, NV"/>
    <x v="12"/>
    <s v="San Francisco, CA"/>
    <n v="-4"/>
    <n v="-17"/>
    <n v="95"/>
    <n v="82"/>
    <n v="1"/>
    <x v="1"/>
    <b v="0"/>
    <x v="0"/>
  </r>
  <r>
    <n v="26"/>
    <n v="3"/>
    <x v="12"/>
    <s v="DAL"/>
    <s v="Dallas, TX"/>
    <x v="49"/>
    <s v="Austin, TX"/>
    <n v="-10"/>
    <n v="-20"/>
    <n v="55"/>
    <n v="45"/>
    <n v="0"/>
    <x v="1"/>
    <b v="0"/>
    <x v="0"/>
  </r>
  <r>
    <n v="10"/>
    <n v="1"/>
    <x v="12"/>
    <s v="SEA"/>
    <s v="Seattle, WA"/>
    <x v="12"/>
    <s v="San Francisco, CA"/>
    <n v="6"/>
    <n v="6"/>
    <n v="130"/>
    <n v="130"/>
    <n v="0"/>
    <x v="0"/>
    <b v="0"/>
    <x v="0"/>
  </r>
  <r>
    <n v="10"/>
    <n v="1"/>
    <x v="12"/>
    <s v="SFO"/>
    <s v="San Francisco, CA"/>
    <x v="65"/>
    <s v="Portland, OR"/>
    <n v="-5"/>
    <n v="-18"/>
    <n v="95"/>
    <n v="82"/>
    <n v="0"/>
    <x v="1"/>
    <b v="0"/>
    <x v="0"/>
  </r>
  <r>
    <n v="23"/>
    <n v="7"/>
    <x v="12"/>
    <s v="AUS"/>
    <s v="Austin, TX"/>
    <x v="80"/>
    <s v="Dallas, TX"/>
    <n v="-1"/>
    <n v="-5"/>
    <n v="55"/>
    <n v="51"/>
    <n v="0"/>
    <x v="1"/>
    <b v="0"/>
    <x v="0"/>
  </r>
  <r>
    <n v="24"/>
    <n v="1"/>
    <x v="12"/>
    <s v="SFO"/>
    <s v="San Francisco, CA"/>
    <x v="9"/>
    <s v="Las Vegas, NV"/>
    <n v="-3"/>
    <n v="-6"/>
    <n v="90"/>
    <n v="87"/>
    <n v="1"/>
    <x v="1"/>
    <b v="0"/>
    <x v="0"/>
  </r>
  <r>
    <n v="25"/>
    <n v="2"/>
    <x v="12"/>
    <s v="LAX"/>
    <s v="Los Angeles, CA"/>
    <x v="12"/>
    <s v="San Francisco, CA"/>
    <n v="-6"/>
    <n v="-1"/>
    <n v="70"/>
    <n v="75"/>
    <n v="1"/>
    <x v="1"/>
    <b v="0"/>
    <x v="0"/>
  </r>
  <r>
    <n v="30"/>
    <n v="7"/>
    <x v="12"/>
    <s v="SFO"/>
    <s v="San Francisco, CA"/>
    <x v="21"/>
    <s v="Los Angeles, CA"/>
    <n v="-3"/>
    <n v="-11"/>
    <n v="80"/>
    <n v="72"/>
    <n v="1"/>
    <x v="1"/>
    <b v="0"/>
    <x v="0"/>
  </r>
  <r>
    <n v="4"/>
    <n v="2"/>
    <x v="12"/>
    <s v="LAX"/>
    <s v="Los Angeles, CA"/>
    <x v="12"/>
    <s v="San Francisco, CA"/>
    <n v="-5"/>
    <n v="6"/>
    <n v="75"/>
    <n v="86"/>
    <n v="0"/>
    <x v="0"/>
    <b v="0"/>
    <x v="0"/>
  </r>
  <r>
    <n v="7"/>
    <n v="5"/>
    <x v="12"/>
    <s v="DAL"/>
    <s v="Dallas, TX"/>
    <x v="23"/>
    <s v="New York, NY"/>
    <n v="-8"/>
    <n v="-14"/>
    <n v="200"/>
    <n v="194"/>
    <n v="0"/>
    <x v="1"/>
    <b v="0"/>
    <x v="0"/>
  </r>
  <r>
    <n v="29"/>
    <n v="6"/>
    <x v="12"/>
    <s v="LAX"/>
    <s v="Los Angeles, CA"/>
    <x v="25"/>
    <s v="Newark, NJ"/>
    <n v="-1"/>
    <n v="-3"/>
    <n v="320"/>
    <n v="318"/>
    <n v="1"/>
    <x v="1"/>
    <b v="0"/>
    <x v="0"/>
  </r>
  <r>
    <n v="1"/>
    <n v="6"/>
    <x v="5"/>
    <s v="DAL"/>
    <s v="Dallas, TX"/>
    <x v="9"/>
    <s v="Las Vegas, NV"/>
    <n v="2"/>
    <n v="-11"/>
    <n v="165"/>
    <n v="152"/>
    <n v="1"/>
    <x v="1"/>
    <b v="0"/>
    <x v="0"/>
  </r>
  <r>
    <n v="1"/>
    <n v="6"/>
    <x v="5"/>
    <s v="IND"/>
    <s v="Indianapolis, IN"/>
    <x v="80"/>
    <s v="Dallas, TX"/>
    <n v="0"/>
    <n v="-9"/>
    <n v="125"/>
    <n v="116"/>
    <n v="1"/>
    <x v="1"/>
    <b v="0"/>
    <x v="0"/>
  </r>
  <r>
    <n v="1"/>
    <n v="6"/>
    <x v="5"/>
    <s v="LAS"/>
    <s v="Las Vegas, NV"/>
    <x v="60"/>
    <s v="Santa Ana, CA"/>
    <n v="0"/>
    <n v="-7"/>
    <n v="60"/>
    <n v="53"/>
    <n v="1"/>
    <x v="1"/>
    <b v="0"/>
    <x v="0"/>
  </r>
  <r>
    <n v="1"/>
    <n v="6"/>
    <x v="5"/>
    <s v="CAK"/>
    <s v="Akron, OH"/>
    <x v="32"/>
    <s v="Orlando, FL"/>
    <n v="-4"/>
    <n v="-11"/>
    <n v="135"/>
    <n v="128"/>
    <n v="0"/>
    <x v="1"/>
    <b v="0"/>
    <x v="0"/>
  </r>
  <r>
    <n v="1"/>
    <n v="6"/>
    <x v="5"/>
    <s v="SFO"/>
    <s v="San Francisco, CA"/>
    <x v="60"/>
    <s v="Santa Ana, CA"/>
    <n v="-4"/>
    <n v="-13"/>
    <n v="95"/>
    <n v="86"/>
    <n v="1"/>
    <x v="1"/>
    <b v="0"/>
    <x v="0"/>
  </r>
  <r>
    <n v="1"/>
    <n v="6"/>
    <x v="5"/>
    <s v="OAK"/>
    <s v="Oakland, CA"/>
    <x v="21"/>
    <s v="Los Angeles, CA"/>
    <n v="8"/>
    <n v="11"/>
    <n v="75"/>
    <n v="78"/>
    <n v="0"/>
    <x v="0"/>
    <b v="0"/>
    <x v="0"/>
  </r>
  <r>
    <n v="2"/>
    <n v="7"/>
    <x v="5"/>
    <s v="LAX"/>
    <s v="Los Angeles, CA"/>
    <x v="36"/>
    <s v="Nashville, TN"/>
    <n v="7"/>
    <n v="18"/>
    <n v="240"/>
    <n v="251"/>
    <n v="1"/>
    <x v="0"/>
    <b v="0"/>
    <x v="0"/>
  </r>
  <r>
    <n v="2"/>
    <n v="7"/>
    <x v="5"/>
    <s v="MCO"/>
    <s v="Orlando, FL"/>
    <x v="81"/>
    <s v="Islip, NY"/>
    <n v="-4"/>
    <n v="-13"/>
    <n v="150"/>
    <n v="141"/>
    <n v="1"/>
    <x v="1"/>
    <b v="0"/>
    <x v="0"/>
  </r>
  <r>
    <n v="2"/>
    <n v="7"/>
    <x v="5"/>
    <s v="BDL"/>
    <s v="Hartford, CT"/>
    <x v="18"/>
    <s v="Baltimore, MD"/>
    <n v="-1"/>
    <n v="-15"/>
    <n v="75"/>
    <n v="61"/>
    <n v="1"/>
    <x v="1"/>
    <b v="0"/>
    <x v="0"/>
  </r>
  <r>
    <n v="2"/>
    <n v="7"/>
    <x v="5"/>
    <s v="SFO"/>
    <s v="San Francisco, CA"/>
    <x v="21"/>
    <s v="Los Angeles, CA"/>
    <n v="6"/>
    <n v="-5"/>
    <n v="85"/>
    <n v="74"/>
    <n v="0"/>
    <x v="1"/>
    <b v="0"/>
    <x v="0"/>
  </r>
  <r>
    <n v="3"/>
    <n v="1"/>
    <x v="5"/>
    <s v="LAX"/>
    <s v="Los Angeles, CA"/>
    <x v="53"/>
    <s v="St. Louis, MO"/>
    <n v="6"/>
    <n v="-8"/>
    <n v="215"/>
    <n v="201"/>
    <n v="0"/>
    <x v="1"/>
    <b v="0"/>
    <x v="0"/>
  </r>
  <r>
    <n v="3"/>
    <n v="1"/>
    <x v="5"/>
    <s v="MCI"/>
    <s v="Kansas City, MO"/>
    <x v="14"/>
    <s v="Houston, TX"/>
    <n v="12"/>
    <n v="4"/>
    <n v="115"/>
    <n v="107"/>
    <n v="1"/>
    <x v="0"/>
    <b v="0"/>
    <x v="0"/>
  </r>
  <r>
    <n v="2"/>
    <n v="7"/>
    <x v="5"/>
    <s v="BWI"/>
    <s v="Baltimore, MD"/>
    <x v="82"/>
    <s v="Cleveland, OH"/>
    <n v="7"/>
    <n v="6"/>
    <n v="75"/>
    <n v="74"/>
    <n v="0"/>
    <x v="0"/>
    <b v="0"/>
    <x v="0"/>
  </r>
  <r>
    <n v="3"/>
    <n v="1"/>
    <x v="5"/>
    <s v="DCA"/>
    <s v="Washington, DC"/>
    <x v="53"/>
    <s v="St. Louis, MO"/>
    <n v="-5"/>
    <n v="-8"/>
    <n v="125"/>
    <n v="122"/>
    <n v="0"/>
    <x v="1"/>
    <b v="0"/>
    <x v="0"/>
  </r>
  <r>
    <n v="23"/>
    <n v="7"/>
    <x v="6"/>
    <s v="DEN"/>
    <s v="Denver, CO"/>
    <x v="56"/>
    <s v="Salt Lake City, UT"/>
    <n v="-3"/>
    <n v="-12"/>
    <n v="94"/>
    <n v="85"/>
    <n v="0"/>
    <x v="1"/>
    <b v="0"/>
    <x v="0"/>
  </r>
  <r>
    <n v="11"/>
    <n v="2"/>
    <x v="6"/>
    <s v="BHM"/>
    <s v="Birmingham, AL"/>
    <x v="20"/>
    <s v="Denver, CO"/>
    <n v="-15"/>
    <n v="-23"/>
    <n v="173"/>
    <n v="165"/>
    <n v="1"/>
    <x v="1"/>
    <b v="0"/>
    <x v="0"/>
  </r>
  <r>
    <n v="3"/>
    <n v="1"/>
    <x v="5"/>
    <s v="PHX"/>
    <s v="Phoenix, AZ"/>
    <x v="18"/>
    <s v="Baltimore, MD"/>
    <n v="-1"/>
    <n v="-2"/>
    <n v="265"/>
    <n v="264"/>
    <n v="1"/>
    <x v="1"/>
    <b v="0"/>
    <x v="0"/>
  </r>
  <r>
    <n v="3"/>
    <n v="1"/>
    <x v="5"/>
    <s v="PHX"/>
    <s v="Phoenix, AZ"/>
    <x v="16"/>
    <s v="Chicago, IL"/>
    <n v="13"/>
    <n v="0"/>
    <n v="205"/>
    <n v="192"/>
    <n v="0"/>
    <x v="1"/>
    <b v="0"/>
    <x v="0"/>
  </r>
  <r>
    <n v="3"/>
    <n v="1"/>
    <x v="5"/>
    <s v="OAK"/>
    <s v="Oakland, CA"/>
    <x v="83"/>
    <s v="Burbank, CA"/>
    <n v="0"/>
    <n v="-5"/>
    <n v="65"/>
    <n v="60"/>
    <n v="0"/>
    <x v="1"/>
    <b v="0"/>
    <x v="0"/>
  </r>
  <r>
    <n v="3"/>
    <n v="1"/>
    <x v="5"/>
    <s v="OAK"/>
    <s v="Oakland, CA"/>
    <x v="21"/>
    <s v="Los Angeles, CA"/>
    <n v="-4"/>
    <n v="-16"/>
    <n v="85"/>
    <n v="73"/>
    <n v="1"/>
    <x v="1"/>
    <b v="0"/>
    <x v="0"/>
  </r>
  <r>
    <n v="4"/>
    <n v="2"/>
    <x v="5"/>
    <s v="HOU"/>
    <s v="Houston, TX"/>
    <x v="8"/>
    <s v="Boston, MA"/>
    <n v="-4"/>
    <n v="-13"/>
    <n v="225"/>
    <n v="216"/>
    <n v="0"/>
    <x v="1"/>
    <b v="0"/>
    <x v="0"/>
  </r>
  <r>
    <n v="4"/>
    <n v="2"/>
    <x v="5"/>
    <s v="DAL"/>
    <s v="Dallas, TX"/>
    <x v="84"/>
    <s v="El Paso, TX"/>
    <n v="33"/>
    <n v="25"/>
    <n v="95"/>
    <n v="87"/>
    <n v="0"/>
    <x v="0"/>
    <b v="0"/>
    <x v="0"/>
  </r>
  <r>
    <n v="4"/>
    <n v="2"/>
    <x v="5"/>
    <s v="PIT"/>
    <s v="Pittsburgh, PA"/>
    <x v="58"/>
    <s v="Fort Lauderdale, FL"/>
    <n v="0"/>
    <n v="-14"/>
    <n v="165"/>
    <n v="151"/>
    <n v="1"/>
    <x v="1"/>
    <b v="0"/>
    <x v="0"/>
  </r>
  <r>
    <n v="4"/>
    <n v="2"/>
    <x v="5"/>
    <s v="PIT"/>
    <s v="Pittsburgh, PA"/>
    <x v="16"/>
    <s v="Chicago, IL"/>
    <n v="-1"/>
    <n v="-2"/>
    <n v="85"/>
    <n v="84"/>
    <n v="0"/>
    <x v="1"/>
    <b v="0"/>
    <x v="0"/>
  </r>
  <r>
    <n v="5"/>
    <n v="3"/>
    <x v="5"/>
    <s v="HOU"/>
    <s v="Houston, TX"/>
    <x v="77"/>
    <s v="Pensacola, FL"/>
    <n v="-3"/>
    <n v="-6"/>
    <n v="85"/>
    <n v="82"/>
    <n v="0"/>
    <x v="1"/>
    <b v="0"/>
    <x v="0"/>
  </r>
  <r>
    <n v="5"/>
    <n v="3"/>
    <x v="5"/>
    <s v="LAS"/>
    <s v="Las Vegas, NV"/>
    <x v="49"/>
    <s v="Austin, TX"/>
    <n v="-6"/>
    <n v="-10"/>
    <n v="160"/>
    <n v="156"/>
    <n v="0"/>
    <x v="1"/>
    <b v="0"/>
    <x v="0"/>
  </r>
  <r>
    <n v="5"/>
    <n v="3"/>
    <x v="5"/>
    <s v="LAX"/>
    <s v="Los Angeles, CA"/>
    <x v="45"/>
    <s v="San Antonio, TX"/>
    <n v="-1"/>
    <n v="-12"/>
    <n v="170"/>
    <n v="159"/>
    <n v="1"/>
    <x v="1"/>
    <b v="0"/>
    <x v="0"/>
  </r>
  <r>
    <n v="4"/>
    <n v="2"/>
    <x v="5"/>
    <s v="LIT"/>
    <s v="Little Rock, AR"/>
    <x v="80"/>
    <s v="Dallas, TX"/>
    <n v="0"/>
    <n v="-2"/>
    <n v="60"/>
    <n v="58"/>
    <n v="0"/>
    <x v="1"/>
    <b v="0"/>
    <x v="0"/>
  </r>
  <r>
    <n v="5"/>
    <n v="3"/>
    <x v="5"/>
    <s v="BWI"/>
    <s v="Baltimore, MD"/>
    <x v="56"/>
    <s v="Salt Lake City, UT"/>
    <n v="34"/>
    <n v="29"/>
    <n v="285"/>
    <n v="280"/>
    <n v="1"/>
    <x v="0"/>
    <b v="0"/>
    <x v="0"/>
  </r>
  <r>
    <n v="5"/>
    <n v="3"/>
    <x v="5"/>
    <s v="OAK"/>
    <s v="Oakland, CA"/>
    <x v="18"/>
    <s v="Baltimore, MD"/>
    <n v="7"/>
    <n v="-15"/>
    <n v="310"/>
    <n v="288"/>
    <n v="0"/>
    <x v="1"/>
    <b v="0"/>
    <x v="0"/>
  </r>
  <r>
    <n v="5"/>
    <n v="3"/>
    <x v="5"/>
    <s v="ONT"/>
    <s v="Ontario, CA"/>
    <x v="22"/>
    <s v="Phoenix, AZ"/>
    <n v="4"/>
    <n v="8"/>
    <n v="65"/>
    <n v="69"/>
    <n v="0"/>
    <x v="0"/>
    <b v="0"/>
    <x v="0"/>
  </r>
  <r>
    <n v="5"/>
    <n v="3"/>
    <x v="5"/>
    <s v="PHX"/>
    <s v="Phoenix, AZ"/>
    <x v="50"/>
    <s v="Reno, NV"/>
    <n v="-2"/>
    <n v="-12"/>
    <n v="100"/>
    <n v="90"/>
    <n v="1"/>
    <x v="1"/>
    <b v="0"/>
    <x v="0"/>
  </r>
  <r>
    <n v="6"/>
    <n v="4"/>
    <x v="5"/>
    <s v="MCI"/>
    <s v="Kansas City, MO"/>
    <x v="85"/>
    <s v="Milwaukee, WI"/>
    <n v="4"/>
    <n v="-4"/>
    <n v="85"/>
    <n v="77"/>
    <n v="0"/>
    <x v="1"/>
    <b v="0"/>
    <x v="0"/>
  </r>
  <r>
    <n v="6"/>
    <n v="4"/>
    <x v="5"/>
    <s v="MCO"/>
    <s v="Orlando, FL"/>
    <x v="5"/>
    <s v="Raleigh/Durham, NC"/>
    <n v="2"/>
    <n v="7"/>
    <n v="100"/>
    <n v="105"/>
    <n v="1"/>
    <x v="0"/>
    <b v="0"/>
    <x v="0"/>
  </r>
  <r>
    <n v="6"/>
    <n v="4"/>
    <x v="5"/>
    <s v="BWI"/>
    <s v="Baltimore, MD"/>
    <x v="32"/>
    <s v="Orlando, FL"/>
    <n v="10"/>
    <n v="5"/>
    <n v="140"/>
    <n v="135"/>
    <n v="0"/>
    <x v="0"/>
    <b v="0"/>
    <x v="0"/>
  </r>
  <r>
    <n v="6"/>
    <n v="4"/>
    <x v="5"/>
    <s v="CMH"/>
    <s v="Columbus, OH"/>
    <x v="16"/>
    <s v="Chicago, IL"/>
    <n v="4"/>
    <n v="-11"/>
    <n v="75"/>
    <n v="60"/>
    <n v="0"/>
    <x v="1"/>
    <b v="0"/>
    <x v="0"/>
  </r>
  <r>
    <n v="6"/>
    <n v="4"/>
    <x v="5"/>
    <s v="DCA"/>
    <s v="Washington, DC"/>
    <x v="14"/>
    <s v="Houston, TX"/>
    <n v="1"/>
    <n v="-12"/>
    <n v="195"/>
    <n v="182"/>
    <n v="1"/>
    <x v="1"/>
    <b v="0"/>
    <x v="0"/>
  </r>
  <r>
    <n v="6"/>
    <n v="4"/>
    <x v="5"/>
    <s v="HOU"/>
    <s v="Houston, TX"/>
    <x v="86"/>
    <s v="Birmingham, AL"/>
    <n v="-5"/>
    <n v="-13"/>
    <n v="95"/>
    <n v="87"/>
    <n v="1"/>
    <x v="1"/>
    <b v="0"/>
    <x v="0"/>
  </r>
  <r>
    <n v="6"/>
    <n v="4"/>
    <x v="5"/>
    <s v="HOU"/>
    <s v="Houston, TX"/>
    <x v="80"/>
    <s v="Dallas, TX"/>
    <n v="4"/>
    <n v="8"/>
    <n v="60"/>
    <n v="64"/>
    <n v="0"/>
    <x v="0"/>
    <b v="0"/>
    <x v="0"/>
  </r>
  <r>
    <n v="7"/>
    <n v="5"/>
    <x v="5"/>
    <s v="LAX"/>
    <s v="Los Angeles, CA"/>
    <x v="65"/>
    <s v="Portland, OR"/>
    <n v="-5"/>
    <n v="-8"/>
    <n v="135"/>
    <n v="132"/>
    <n v="0"/>
    <x v="1"/>
    <b v="0"/>
    <x v="0"/>
  </r>
  <r>
    <n v="6"/>
    <n v="4"/>
    <x v="5"/>
    <s v="SMF"/>
    <s v="Sacramento, CA"/>
    <x v="83"/>
    <s v="Burbank, CA"/>
    <n v="3"/>
    <n v="1"/>
    <n v="70"/>
    <n v="68"/>
    <n v="1"/>
    <x v="0"/>
    <b v="0"/>
    <x v="0"/>
  </r>
  <r>
    <n v="7"/>
    <n v="5"/>
    <x v="5"/>
    <s v="ABQ"/>
    <s v="Albuquerque, NM"/>
    <x v="80"/>
    <s v="Dallas, TX"/>
    <n v="13"/>
    <n v="9"/>
    <n v="100"/>
    <n v="96"/>
    <n v="0"/>
    <x v="0"/>
    <b v="0"/>
    <x v="0"/>
  </r>
  <r>
    <n v="7"/>
    <n v="5"/>
    <x v="5"/>
    <s v="BNA"/>
    <s v="Nashville, TN"/>
    <x v="21"/>
    <s v="Los Angeles, CA"/>
    <n v="-1"/>
    <n v="-5"/>
    <n v="260"/>
    <n v="256"/>
    <n v="1"/>
    <x v="1"/>
    <b v="0"/>
    <x v="0"/>
  </r>
  <r>
    <n v="7"/>
    <n v="5"/>
    <x v="5"/>
    <s v="BWI"/>
    <s v="Baltimore, MD"/>
    <x v="61"/>
    <s v="Buffalo, NY"/>
    <n v="-4"/>
    <n v="-9"/>
    <n v="70"/>
    <n v="65"/>
    <n v="0"/>
    <x v="1"/>
    <b v="0"/>
    <x v="0"/>
  </r>
  <r>
    <n v="7"/>
    <n v="5"/>
    <x v="5"/>
    <s v="ONT"/>
    <s v="Ontario, CA"/>
    <x v="30"/>
    <s v="Sacramento, CA"/>
    <n v="13"/>
    <n v="6"/>
    <n v="75"/>
    <n v="68"/>
    <n v="0"/>
    <x v="0"/>
    <b v="0"/>
    <x v="0"/>
  </r>
  <r>
    <n v="6"/>
    <n v="4"/>
    <x v="5"/>
    <s v="OAK"/>
    <s v="Oakland, CA"/>
    <x v="16"/>
    <s v="Chicago, IL"/>
    <n v="-1"/>
    <n v="-29"/>
    <n v="250"/>
    <n v="222"/>
    <n v="0"/>
    <x v="1"/>
    <b v="0"/>
    <x v="0"/>
  </r>
  <r>
    <n v="6"/>
    <n v="4"/>
    <x v="5"/>
    <s v="RNO"/>
    <s v="Reno, NV"/>
    <x v="9"/>
    <s v="Las Vegas, NV"/>
    <n v="14"/>
    <n v="17"/>
    <n v="75"/>
    <n v="78"/>
    <n v="0"/>
    <x v="0"/>
    <b v="0"/>
    <x v="0"/>
  </r>
  <r>
    <n v="7"/>
    <n v="5"/>
    <x v="5"/>
    <s v="PHX"/>
    <s v="Phoenix, AZ"/>
    <x v="30"/>
    <s v="Sacramento, CA"/>
    <n v="23"/>
    <n v="17"/>
    <n v="110"/>
    <n v="104"/>
    <n v="0"/>
    <x v="0"/>
    <b v="0"/>
    <x v="0"/>
  </r>
  <r>
    <n v="7"/>
    <n v="5"/>
    <x v="5"/>
    <s v="SAT"/>
    <s v="San Antonio, TX"/>
    <x v="20"/>
    <s v="Denver, CO"/>
    <n v="1"/>
    <n v="-8"/>
    <n v="135"/>
    <n v="126"/>
    <n v="0"/>
    <x v="1"/>
    <b v="0"/>
    <x v="0"/>
  </r>
  <r>
    <n v="7"/>
    <n v="5"/>
    <x v="5"/>
    <s v="STL"/>
    <s v="St. Louis, MO"/>
    <x v="80"/>
    <s v="Dallas, TX"/>
    <n v="0"/>
    <n v="-4"/>
    <n v="95"/>
    <n v="91"/>
    <n v="0"/>
    <x v="1"/>
    <b v="0"/>
    <x v="0"/>
  </r>
  <r>
    <n v="8"/>
    <n v="6"/>
    <x v="5"/>
    <s v="MDW"/>
    <s v="Chicago, IL"/>
    <x v="79"/>
    <s v="Washington, DC"/>
    <n v="-5"/>
    <n v="-24"/>
    <n v="110"/>
    <n v="91"/>
    <n v="1"/>
    <x v="1"/>
    <b v="0"/>
    <x v="0"/>
  </r>
  <r>
    <n v="8"/>
    <n v="6"/>
    <x v="5"/>
    <s v="PVD"/>
    <s v="Providence, RI"/>
    <x v="58"/>
    <s v="Fort Lauderdale, FL"/>
    <n v="-4"/>
    <n v="-5"/>
    <n v="185"/>
    <n v="184"/>
    <n v="1"/>
    <x v="1"/>
    <b v="0"/>
    <x v="0"/>
  </r>
  <r>
    <n v="8"/>
    <n v="6"/>
    <x v="5"/>
    <s v="DAY"/>
    <s v="Dayton, OH"/>
    <x v="32"/>
    <s v="Orlando, FL"/>
    <n v="-4"/>
    <n v="-25"/>
    <n v="135"/>
    <n v="114"/>
    <n v="0"/>
    <x v="1"/>
    <b v="0"/>
    <x v="0"/>
  </r>
  <r>
    <n v="8"/>
    <n v="6"/>
    <x v="5"/>
    <s v="SMF"/>
    <s v="Sacramento, CA"/>
    <x v="83"/>
    <s v="Burbank, CA"/>
    <n v="-2"/>
    <n v="-4"/>
    <n v="70"/>
    <n v="68"/>
    <n v="1"/>
    <x v="1"/>
    <b v="0"/>
    <x v="0"/>
  </r>
  <r>
    <n v="9"/>
    <n v="7"/>
    <x v="5"/>
    <s v="ATL"/>
    <s v="Atlanta, GA"/>
    <x v="16"/>
    <s v="Chicago, IL"/>
    <n v="13"/>
    <n v="0"/>
    <n v="130"/>
    <n v="117"/>
    <n v="1"/>
    <x v="1"/>
    <b v="0"/>
    <x v="0"/>
  </r>
  <r>
    <n v="9"/>
    <n v="7"/>
    <x v="5"/>
    <s v="MCO"/>
    <s v="Orlando, FL"/>
    <x v="87"/>
    <s v="Providence, RI"/>
    <n v="0"/>
    <n v="8"/>
    <n v="165"/>
    <n v="173"/>
    <n v="1"/>
    <x v="0"/>
    <b v="0"/>
    <x v="0"/>
  </r>
  <r>
    <n v="9"/>
    <n v="7"/>
    <x v="5"/>
    <s v="BWI"/>
    <s v="Baltimore, MD"/>
    <x v="88"/>
    <s v="Albany, NY"/>
    <n v="0"/>
    <n v="0"/>
    <n v="70"/>
    <n v="70"/>
    <n v="0"/>
    <x v="1"/>
    <b v="0"/>
    <x v="0"/>
  </r>
  <r>
    <n v="9"/>
    <n v="7"/>
    <x v="5"/>
    <s v="BWI"/>
    <s v="Baltimore, MD"/>
    <x v="58"/>
    <s v="Fort Lauderdale, FL"/>
    <n v="-4"/>
    <n v="-27"/>
    <n v="155"/>
    <n v="132"/>
    <n v="1"/>
    <x v="1"/>
    <b v="0"/>
    <x v="0"/>
  </r>
  <r>
    <n v="9"/>
    <n v="7"/>
    <x v="5"/>
    <s v="BWI"/>
    <s v="Baltimore, MD"/>
    <x v="87"/>
    <s v="Providence, RI"/>
    <n v="-4"/>
    <n v="-13"/>
    <n v="75"/>
    <n v="66"/>
    <n v="0"/>
    <x v="1"/>
    <b v="0"/>
    <x v="0"/>
  </r>
  <r>
    <n v="9"/>
    <n v="7"/>
    <x v="5"/>
    <s v="SAN"/>
    <s v="San Diego, CA"/>
    <x v="31"/>
    <s v="Tucson, AZ"/>
    <n v="-6"/>
    <n v="-8"/>
    <n v="70"/>
    <n v="68"/>
    <n v="0"/>
    <x v="1"/>
    <b v="0"/>
    <x v="0"/>
  </r>
  <r>
    <n v="9"/>
    <n v="7"/>
    <x v="5"/>
    <s v="SEA"/>
    <s v="Seattle, WA"/>
    <x v="67"/>
    <s v="Oakland, CA"/>
    <n v="2"/>
    <n v="11"/>
    <n v="125"/>
    <n v="134"/>
    <n v="0"/>
    <x v="0"/>
    <b v="0"/>
    <x v="0"/>
  </r>
  <r>
    <n v="10"/>
    <n v="1"/>
    <x v="5"/>
    <s v="ATL"/>
    <s v="Atlanta, GA"/>
    <x v="7"/>
    <s v="Philadelphia, PA"/>
    <n v="2"/>
    <n v="-11"/>
    <n v="130"/>
    <n v="117"/>
    <n v="1"/>
    <x v="1"/>
    <b v="0"/>
    <x v="0"/>
  </r>
  <r>
    <n v="10"/>
    <n v="1"/>
    <x v="5"/>
    <s v="MKE"/>
    <s v="Milwaukee, WI"/>
    <x v="80"/>
    <s v="Dallas, TX"/>
    <n v="0"/>
    <n v="14"/>
    <n v="155"/>
    <n v="169"/>
    <n v="1"/>
    <x v="0"/>
    <b v="0"/>
    <x v="0"/>
  </r>
  <r>
    <n v="10"/>
    <n v="1"/>
    <x v="5"/>
    <s v="OAK"/>
    <s v="Oakland, CA"/>
    <x v="60"/>
    <s v="Santa Ana, CA"/>
    <n v="-2"/>
    <n v="-5"/>
    <n v="85"/>
    <n v="82"/>
    <n v="1"/>
    <x v="1"/>
    <b v="0"/>
    <x v="0"/>
  </r>
  <r>
    <n v="9"/>
    <n v="7"/>
    <x v="5"/>
    <s v="LAS"/>
    <s v="Las Vegas, NV"/>
    <x v="80"/>
    <s v="Dallas, TX"/>
    <n v="-1"/>
    <n v="-14"/>
    <n v="165"/>
    <n v="152"/>
    <n v="1"/>
    <x v="1"/>
    <b v="0"/>
    <x v="0"/>
  </r>
  <r>
    <n v="10"/>
    <n v="1"/>
    <x v="5"/>
    <s v="BNA"/>
    <s v="Nashville, TN"/>
    <x v="7"/>
    <s v="Philadelphia, PA"/>
    <n v="1"/>
    <n v="3"/>
    <n v="115"/>
    <n v="117"/>
    <n v="1"/>
    <x v="0"/>
    <b v="0"/>
    <x v="0"/>
  </r>
  <r>
    <n v="10"/>
    <n v="1"/>
    <x v="5"/>
    <s v="BWI"/>
    <s v="Baltimore, MD"/>
    <x v="80"/>
    <s v="Dallas, TX"/>
    <n v="17"/>
    <n v="-5"/>
    <n v="195"/>
    <n v="173"/>
    <n v="1"/>
    <x v="1"/>
    <b v="0"/>
    <x v="0"/>
  </r>
  <r>
    <n v="10"/>
    <n v="1"/>
    <x v="5"/>
    <s v="DAL"/>
    <s v="Dallas, TX"/>
    <x v="49"/>
    <s v="Austin, TX"/>
    <n v="-2"/>
    <n v="-7"/>
    <n v="50"/>
    <n v="45"/>
    <n v="1"/>
    <x v="1"/>
    <b v="0"/>
    <x v="0"/>
  </r>
  <r>
    <n v="10"/>
    <n v="1"/>
    <x v="5"/>
    <s v="DEN"/>
    <s v="Denver, CO"/>
    <x v="33"/>
    <s v="Detroit, MI"/>
    <n v="3"/>
    <n v="3"/>
    <n v="170"/>
    <n v="170"/>
    <n v="0"/>
    <x v="0"/>
    <b v="0"/>
    <x v="0"/>
  </r>
  <r>
    <n v="7"/>
    <n v="5"/>
    <x v="5"/>
    <s v="MSY"/>
    <s v="New Orleans, LA"/>
    <x v="25"/>
    <s v="Newark, NJ"/>
    <n v="-4"/>
    <n v="-24"/>
    <n v="180"/>
    <n v="160"/>
    <n v="1"/>
    <x v="1"/>
    <b v="0"/>
    <x v="0"/>
  </r>
  <r>
    <n v="7"/>
    <n v="5"/>
    <x v="5"/>
    <s v="OAK"/>
    <s v="Oakland, CA"/>
    <x v="83"/>
    <s v="Burbank, CA"/>
    <n v="-3"/>
    <n v="-7"/>
    <n v="65"/>
    <n v="61"/>
    <n v="1"/>
    <x v="1"/>
    <b v="0"/>
    <x v="0"/>
  </r>
  <r>
    <n v="7"/>
    <n v="5"/>
    <x v="5"/>
    <s v="OAK"/>
    <s v="Oakland, CA"/>
    <x v="80"/>
    <s v="Dallas, TX"/>
    <n v="29"/>
    <n v="23"/>
    <n v="200"/>
    <n v="194"/>
    <n v="1"/>
    <x v="0"/>
    <b v="0"/>
    <x v="0"/>
  </r>
  <r>
    <n v="8"/>
    <n v="6"/>
    <x v="5"/>
    <s v="FLL"/>
    <s v="Fort Lauderdale, FL"/>
    <x v="3"/>
    <s v="Hartford, CT"/>
    <n v="-5"/>
    <n v="-22"/>
    <n v="185"/>
    <n v="168"/>
    <n v="0"/>
    <x v="1"/>
    <b v="0"/>
    <x v="0"/>
  </r>
  <r>
    <n v="8"/>
    <n v="6"/>
    <x v="5"/>
    <s v="FLL"/>
    <s v="Fort Lauderdale, FL"/>
    <x v="18"/>
    <s v="Baltimore, MD"/>
    <n v="-4"/>
    <n v="-17"/>
    <n v="155"/>
    <n v="142"/>
    <n v="1"/>
    <x v="1"/>
    <b v="0"/>
    <x v="0"/>
  </r>
  <r>
    <n v="8"/>
    <n v="6"/>
    <x v="5"/>
    <s v="HOU"/>
    <s v="Houston, TX"/>
    <x v="20"/>
    <s v="Denver, CO"/>
    <n v="2"/>
    <n v="-15"/>
    <n v="145"/>
    <n v="128"/>
    <n v="0"/>
    <x v="1"/>
    <b v="0"/>
    <x v="0"/>
  </r>
  <r>
    <n v="8"/>
    <n v="6"/>
    <x v="5"/>
    <s v="HRL"/>
    <s v="Harlingen/San Benito, TX"/>
    <x v="14"/>
    <s v="Houston, TX"/>
    <n v="0"/>
    <n v="5"/>
    <n v="60"/>
    <n v="65"/>
    <n v="0"/>
    <x v="0"/>
    <b v="0"/>
    <x v="0"/>
  </r>
  <r>
    <n v="11"/>
    <n v="2"/>
    <x v="5"/>
    <s v="LAS"/>
    <s v="Las Vegas, NV"/>
    <x v="29"/>
    <s v="San Diego, CA"/>
    <n v="-1"/>
    <n v="-6"/>
    <n v="65"/>
    <n v="60"/>
    <n v="0"/>
    <x v="1"/>
    <b v="0"/>
    <x v="0"/>
  </r>
  <r>
    <n v="11"/>
    <n v="2"/>
    <x v="5"/>
    <s v="MCO"/>
    <s v="Orlando, FL"/>
    <x v="81"/>
    <s v="Islip, NY"/>
    <n v="-3"/>
    <n v="-3"/>
    <n v="150"/>
    <n v="150"/>
    <n v="0"/>
    <x v="1"/>
    <b v="0"/>
    <x v="0"/>
  </r>
  <r>
    <n v="11"/>
    <n v="2"/>
    <x v="5"/>
    <s v="BOS"/>
    <s v="Boston, MA"/>
    <x v="16"/>
    <s v="Chicago, IL"/>
    <n v="-3"/>
    <n v="-4"/>
    <n v="165"/>
    <n v="164"/>
    <n v="0"/>
    <x v="1"/>
    <b v="0"/>
    <x v="0"/>
  </r>
  <r>
    <n v="11"/>
    <n v="2"/>
    <x v="5"/>
    <s v="BWI"/>
    <s v="Baltimore, MD"/>
    <x v="68"/>
    <s v="Charleston, SC"/>
    <n v="2"/>
    <n v="-2"/>
    <n v="105"/>
    <n v="101"/>
    <n v="1"/>
    <x v="1"/>
    <b v="0"/>
    <x v="0"/>
  </r>
  <r>
    <n v="11"/>
    <n v="2"/>
    <x v="5"/>
    <s v="PHX"/>
    <s v="Phoenix, AZ"/>
    <x v="11"/>
    <s v="Seattle, WA"/>
    <n v="4"/>
    <n v="-18"/>
    <n v="175"/>
    <n v="153"/>
    <n v="0"/>
    <x v="1"/>
    <b v="0"/>
    <x v="0"/>
  </r>
  <r>
    <n v="12"/>
    <n v="3"/>
    <x v="5"/>
    <s v="SEA"/>
    <s v="Seattle, WA"/>
    <x v="60"/>
    <s v="Santa Ana, CA"/>
    <n v="3"/>
    <n v="15"/>
    <n v="165"/>
    <n v="177"/>
    <n v="0"/>
    <x v="0"/>
    <b v="0"/>
    <x v="0"/>
  </r>
  <r>
    <n v="12"/>
    <n v="3"/>
    <x v="5"/>
    <s v="SJC"/>
    <s v="San Jose, CA"/>
    <x v="9"/>
    <s v="Las Vegas, NV"/>
    <n v="-8"/>
    <n v="-17"/>
    <n v="80"/>
    <n v="71"/>
    <n v="1"/>
    <x v="1"/>
    <b v="0"/>
    <x v="0"/>
  </r>
  <r>
    <n v="12"/>
    <n v="3"/>
    <x v="5"/>
    <s v="TPA"/>
    <s v="Tampa, FL"/>
    <x v="36"/>
    <s v="Nashville, TN"/>
    <n v="-1"/>
    <n v="3"/>
    <n v="105"/>
    <n v="109"/>
    <n v="1"/>
    <x v="0"/>
    <b v="0"/>
    <x v="0"/>
  </r>
  <r>
    <n v="13"/>
    <n v="4"/>
    <x v="5"/>
    <s v="BHM"/>
    <s v="Birmingham, AL"/>
    <x v="17"/>
    <s v="Tampa, FL"/>
    <n v="-4"/>
    <n v="-11"/>
    <n v="85"/>
    <n v="78"/>
    <n v="1"/>
    <x v="1"/>
    <b v="0"/>
    <x v="0"/>
  </r>
  <r>
    <n v="13"/>
    <n v="4"/>
    <x v="5"/>
    <s v="PDX"/>
    <s v="Portland, OR"/>
    <x v="9"/>
    <s v="Las Vegas, NV"/>
    <n v="1"/>
    <n v="7"/>
    <n v="130"/>
    <n v="136"/>
    <n v="0"/>
    <x v="0"/>
    <b v="0"/>
    <x v="0"/>
  </r>
  <r>
    <n v="13"/>
    <n v="4"/>
    <x v="5"/>
    <s v="ISP"/>
    <s v="Islip, NY"/>
    <x v="17"/>
    <s v="Tampa, FL"/>
    <n v="-1"/>
    <n v="-17"/>
    <n v="175"/>
    <n v="159"/>
    <n v="0"/>
    <x v="1"/>
    <b v="0"/>
    <x v="0"/>
  </r>
  <r>
    <n v="13"/>
    <n v="4"/>
    <x v="5"/>
    <s v="MDW"/>
    <s v="Chicago, IL"/>
    <x v="58"/>
    <s v="Fort Lauderdale, FL"/>
    <n v="6"/>
    <n v="-9"/>
    <n v="175"/>
    <n v="160"/>
    <n v="0"/>
    <x v="1"/>
    <b v="0"/>
    <x v="0"/>
  </r>
  <r>
    <n v="12"/>
    <n v="3"/>
    <x v="5"/>
    <s v="BUR"/>
    <s v="Burbank, CA"/>
    <x v="22"/>
    <s v="Phoenix, AZ"/>
    <n v="-1"/>
    <n v="-3"/>
    <n v="80"/>
    <n v="78"/>
    <n v="1"/>
    <x v="1"/>
    <b v="0"/>
    <x v="0"/>
  </r>
  <r>
    <n v="12"/>
    <n v="3"/>
    <x v="5"/>
    <s v="DEN"/>
    <s v="Denver, CO"/>
    <x v="9"/>
    <s v="Las Vegas, NV"/>
    <n v="13"/>
    <n v="3"/>
    <n v="110"/>
    <n v="100"/>
    <n v="1"/>
    <x v="0"/>
    <b v="0"/>
    <x v="0"/>
  </r>
  <r>
    <n v="11"/>
    <n v="2"/>
    <x v="5"/>
    <s v="STL"/>
    <s v="St. Louis, MO"/>
    <x v="23"/>
    <s v="New York, NY"/>
    <n v="31"/>
    <n v="13"/>
    <n v="155"/>
    <n v="137"/>
    <n v="0"/>
    <x v="0"/>
    <b v="0"/>
    <x v="0"/>
  </r>
  <r>
    <n v="11"/>
    <n v="2"/>
    <x v="5"/>
    <s v="TUS"/>
    <s v="Tucson, AZ"/>
    <x v="9"/>
    <s v="Las Vegas, NV"/>
    <n v="-3"/>
    <n v="0"/>
    <n v="75"/>
    <n v="78"/>
    <n v="1"/>
    <x v="1"/>
    <b v="0"/>
    <x v="0"/>
  </r>
  <r>
    <n v="13"/>
    <n v="4"/>
    <x v="5"/>
    <s v="HRL"/>
    <s v="Harlingen/San Benito, TX"/>
    <x v="14"/>
    <s v="Houston, TX"/>
    <n v="-7"/>
    <n v="-9"/>
    <n v="60"/>
    <n v="58"/>
    <n v="0"/>
    <x v="1"/>
    <b v="0"/>
    <x v="0"/>
  </r>
  <r>
    <n v="14"/>
    <n v="5"/>
    <x v="5"/>
    <s v="ATL"/>
    <s v="Atlanta, GA"/>
    <x v="14"/>
    <s v="Houston, TX"/>
    <n v="5"/>
    <n v="-9"/>
    <n v="130"/>
    <n v="116"/>
    <n v="0"/>
    <x v="1"/>
    <b v="0"/>
    <x v="0"/>
  </r>
  <r>
    <n v="14"/>
    <n v="5"/>
    <x v="5"/>
    <s v="BWI"/>
    <s v="Baltimore, MD"/>
    <x v="89"/>
    <s v="Manchester, NH"/>
    <n v="-3"/>
    <n v="-7"/>
    <n v="80"/>
    <n v="76"/>
    <n v="0"/>
    <x v="1"/>
    <b v="0"/>
    <x v="0"/>
  </r>
  <r>
    <n v="14"/>
    <n v="5"/>
    <x v="5"/>
    <s v="BWI"/>
    <s v="Baltimore, MD"/>
    <x v="45"/>
    <s v="San Antonio, TX"/>
    <n v="-2"/>
    <n v="-29"/>
    <n v="220"/>
    <n v="193"/>
    <n v="0"/>
    <x v="1"/>
    <b v="0"/>
    <x v="0"/>
  </r>
  <r>
    <n v="14"/>
    <n v="5"/>
    <x v="5"/>
    <s v="SAN"/>
    <s v="San Diego, CA"/>
    <x v="47"/>
    <s v="San Jose, CA"/>
    <n v="20"/>
    <n v="20"/>
    <n v="80"/>
    <n v="80"/>
    <n v="0"/>
    <x v="0"/>
    <b v="0"/>
    <x v="0"/>
  </r>
  <r>
    <n v="13"/>
    <n v="4"/>
    <x v="5"/>
    <s v="SDF"/>
    <s v="Louisville, KY"/>
    <x v="32"/>
    <s v="Orlando, FL"/>
    <n v="-5"/>
    <n v="-10"/>
    <n v="120"/>
    <n v="115"/>
    <n v="0"/>
    <x v="1"/>
    <b v="0"/>
    <x v="0"/>
  </r>
  <r>
    <n v="14"/>
    <n v="5"/>
    <x v="5"/>
    <s v="MCI"/>
    <s v="Kansas City, MO"/>
    <x v="54"/>
    <s v="New Orleans, LA"/>
    <n v="-3"/>
    <n v="-10"/>
    <n v="110"/>
    <n v="103"/>
    <n v="1"/>
    <x v="1"/>
    <b v="0"/>
    <x v="0"/>
  </r>
  <r>
    <n v="15"/>
    <n v="6"/>
    <x v="5"/>
    <s v="SAN"/>
    <s v="San Diego, CA"/>
    <x v="20"/>
    <s v="Denver, CO"/>
    <n v="-5"/>
    <n v="-9"/>
    <n v="135"/>
    <n v="131"/>
    <n v="1"/>
    <x v="1"/>
    <b v="0"/>
    <x v="0"/>
  </r>
  <r>
    <n v="15"/>
    <n v="6"/>
    <x v="5"/>
    <s v="TPA"/>
    <s v="Tampa, FL"/>
    <x v="58"/>
    <s v="Fort Lauderdale, FL"/>
    <n v="-8"/>
    <n v="-16"/>
    <n v="60"/>
    <n v="52"/>
    <n v="0"/>
    <x v="1"/>
    <b v="0"/>
    <x v="0"/>
  </r>
  <r>
    <n v="16"/>
    <n v="7"/>
    <x v="5"/>
    <s v="LAS"/>
    <s v="Las Vegas, NV"/>
    <x v="42"/>
    <s v="Kansas City, MO"/>
    <n v="0"/>
    <n v="-5"/>
    <n v="165"/>
    <n v="160"/>
    <n v="0"/>
    <x v="1"/>
    <b v="0"/>
    <x v="0"/>
  </r>
  <r>
    <n v="16"/>
    <n v="7"/>
    <x v="5"/>
    <s v="BWI"/>
    <s v="Baltimore, MD"/>
    <x v="85"/>
    <s v="Milwaukee, WI"/>
    <n v="-3"/>
    <n v="-26"/>
    <n v="120"/>
    <n v="97"/>
    <n v="0"/>
    <x v="1"/>
    <b v="0"/>
    <x v="0"/>
  </r>
  <r>
    <n v="16"/>
    <n v="7"/>
    <x v="5"/>
    <s v="CLE"/>
    <s v="Cleveland, OH"/>
    <x v="18"/>
    <s v="Baltimore, MD"/>
    <n v="2"/>
    <n v="-1"/>
    <n v="70"/>
    <n v="67"/>
    <n v="0"/>
    <x v="1"/>
    <b v="0"/>
    <x v="0"/>
  </r>
  <r>
    <n v="16"/>
    <n v="7"/>
    <x v="5"/>
    <s v="DEN"/>
    <s v="Denver, CO"/>
    <x v="11"/>
    <s v="Seattle, WA"/>
    <n v="0"/>
    <n v="14"/>
    <n v="170"/>
    <n v="184"/>
    <n v="0"/>
    <x v="0"/>
    <b v="0"/>
    <x v="0"/>
  </r>
  <r>
    <n v="14"/>
    <n v="5"/>
    <x v="5"/>
    <s v="HOU"/>
    <s v="Houston, TX"/>
    <x v="54"/>
    <s v="New Orleans, LA"/>
    <n v="-3"/>
    <n v="14"/>
    <n v="65"/>
    <n v="82"/>
    <n v="0"/>
    <x v="0"/>
    <b v="0"/>
    <x v="0"/>
  </r>
  <r>
    <n v="15"/>
    <n v="6"/>
    <x v="5"/>
    <s v="LAX"/>
    <s v="Los Angeles, CA"/>
    <x v="50"/>
    <s v="Reno, NV"/>
    <n v="3"/>
    <n v="-5"/>
    <n v="75"/>
    <n v="67"/>
    <n v="0"/>
    <x v="1"/>
    <b v="0"/>
    <x v="0"/>
  </r>
  <r>
    <n v="3"/>
    <n v="1"/>
    <x v="4"/>
    <s v="IAH"/>
    <s v="Houston, TX"/>
    <x v="21"/>
    <s v="Los Angeles, CA"/>
    <n v="13"/>
    <n v="11"/>
    <n v="205"/>
    <n v="203"/>
    <n v="0"/>
    <x v="0"/>
    <b v="0"/>
    <x v="0"/>
  </r>
  <r>
    <n v="16"/>
    <n v="7"/>
    <x v="5"/>
    <s v="HOU"/>
    <s v="Houston, TX"/>
    <x v="60"/>
    <s v="Santa Ana, CA"/>
    <n v="34"/>
    <n v="16"/>
    <n v="205"/>
    <n v="187"/>
    <n v="0"/>
    <x v="0"/>
    <b v="0"/>
    <x v="0"/>
  </r>
  <r>
    <n v="16"/>
    <n v="7"/>
    <x v="5"/>
    <s v="SAN"/>
    <s v="San Diego, CA"/>
    <x v="50"/>
    <s v="Reno, NV"/>
    <n v="-5"/>
    <n v="-8"/>
    <n v="85"/>
    <n v="82"/>
    <n v="0"/>
    <x v="1"/>
    <b v="0"/>
    <x v="0"/>
  </r>
  <r>
    <n v="16"/>
    <n v="7"/>
    <x v="5"/>
    <s v="SNA"/>
    <s v="Santa Ana, CA"/>
    <x v="30"/>
    <s v="Sacramento, CA"/>
    <n v="-3"/>
    <n v="-13"/>
    <n v="85"/>
    <n v="75"/>
    <n v="0"/>
    <x v="1"/>
    <b v="0"/>
    <x v="0"/>
  </r>
  <r>
    <n v="13"/>
    <n v="4"/>
    <x v="5"/>
    <s v="MHT"/>
    <s v="Manchester, NH"/>
    <x v="18"/>
    <s v="Baltimore, MD"/>
    <n v="0"/>
    <n v="-7"/>
    <n v="90"/>
    <n v="83"/>
    <n v="0"/>
    <x v="1"/>
    <b v="0"/>
    <x v="0"/>
  </r>
  <r>
    <n v="13"/>
    <n v="4"/>
    <x v="5"/>
    <s v="MSP"/>
    <s v="Minneapolis, MN"/>
    <x v="4"/>
    <s v="Atlanta, GA"/>
    <n v="-1"/>
    <n v="-20"/>
    <n v="155"/>
    <n v="136"/>
    <n v="1"/>
    <x v="1"/>
    <b v="0"/>
    <x v="0"/>
  </r>
  <r>
    <n v="13"/>
    <n v="4"/>
    <x v="5"/>
    <s v="MSY"/>
    <s v="New Orleans, LA"/>
    <x v="14"/>
    <s v="Houston, TX"/>
    <n v="-5"/>
    <n v="-13"/>
    <n v="75"/>
    <n v="67"/>
    <n v="0"/>
    <x v="1"/>
    <b v="0"/>
    <x v="0"/>
  </r>
  <r>
    <n v="19"/>
    <n v="3"/>
    <x v="5"/>
    <s v="BWI"/>
    <s v="Baltimore, MD"/>
    <x v="58"/>
    <s v="Fort Lauderdale, FL"/>
    <n v="28"/>
    <n v="20"/>
    <n v="155"/>
    <n v="147"/>
    <n v="1"/>
    <x v="0"/>
    <b v="0"/>
    <x v="0"/>
  </r>
  <r>
    <n v="19"/>
    <n v="3"/>
    <x v="5"/>
    <s v="DEN"/>
    <s v="Denver, CO"/>
    <x v="18"/>
    <s v="Baltimore, MD"/>
    <n v="34"/>
    <n v="24"/>
    <n v="205"/>
    <n v="195"/>
    <n v="1"/>
    <x v="0"/>
    <b v="0"/>
    <x v="0"/>
  </r>
  <r>
    <n v="19"/>
    <n v="3"/>
    <x v="5"/>
    <s v="HOU"/>
    <s v="Houston, TX"/>
    <x v="79"/>
    <s v="Washington, DC"/>
    <n v="35"/>
    <n v="24"/>
    <n v="180"/>
    <n v="169"/>
    <n v="1"/>
    <x v="0"/>
    <b v="0"/>
    <x v="0"/>
  </r>
  <r>
    <n v="18"/>
    <n v="2"/>
    <x v="5"/>
    <s v="SAT"/>
    <s v="San Antonio, TX"/>
    <x v="17"/>
    <s v="Tampa, FL"/>
    <n v="-6"/>
    <n v="-24"/>
    <n v="150"/>
    <n v="132"/>
    <n v="1"/>
    <x v="1"/>
    <b v="0"/>
    <x v="0"/>
  </r>
  <r>
    <n v="18"/>
    <n v="2"/>
    <x v="5"/>
    <s v="SJC"/>
    <s v="San Jose, CA"/>
    <x v="49"/>
    <s v="Austin, TX"/>
    <n v="-4"/>
    <n v="-12"/>
    <n v="200"/>
    <n v="192"/>
    <n v="1"/>
    <x v="1"/>
    <b v="0"/>
    <x v="0"/>
  </r>
  <r>
    <n v="20"/>
    <n v="4"/>
    <x v="5"/>
    <s v="LAS"/>
    <s v="Las Vegas, NV"/>
    <x v="80"/>
    <s v="Dallas, TX"/>
    <n v="6"/>
    <n v="11"/>
    <n v="165"/>
    <n v="170"/>
    <n v="0"/>
    <x v="0"/>
    <b v="0"/>
    <x v="0"/>
  </r>
  <r>
    <n v="19"/>
    <n v="3"/>
    <x v="5"/>
    <s v="SEA"/>
    <s v="Seattle, WA"/>
    <x v="47"/>
    <s v="San Jose, CA"/>
    <n v="-1"/>
    <n v="-10"/>
    <n v="125"/>
    <n v="116"/>
    <n v="0"/>
    <x v="1"/>
    <b v="0"/>
    <x v="0"/>
  </r>
  <r>
    <n v="21"/>
    <n v="5"/>
    <x v="5"/>
    <s v="LAS"/>
    <s v="Las Vegas, NV"/>
    <x v="58"/>
    <s v="Fort Lauderdale, FL"/>
    <n v="-1"/>
    <n v="-22"/>
    <n v="285"/>
    <n v="264"/>
    <n v="1"/>
    <x v="1"/>
    <b v="0"/>
    <x v="0"/>
  </r>
  <r>
    <n v="21"/>
    <n v="5"/>
    <x v="5"/>
    <s v="LAS"/>
    <s v="Las Vegas, NV"/>
    <x v="90"/>
    <s v="Midland/Odessa, TX"/>
    <n v="-3"/>
    <n v="-15"/>
    <n v="125"/>
    <n v="113"/>
    <n v="0"/>
    <x v="1"/>
    <b v="0"/>
    <x v="0"/>
  </r>
  <r>
    <n v="19"/>
    <n v="3"/>
    <x v="5"/>
    <s v="MDW"/>
    <s v="Chicago, IL"/>
    <x v="67"/>
    <s v="Oakland, CA"/>
    <n v="5"/>
    <n v="-20"/>
    <n v="280"/>
    <n v="255"/>
    <n v="0"/>
    <x v="1"/>
    <b v="0"/>
    <x v="0"/>
  </r>
  <r>
    <n v="19"/>
    <n v="3"/>
    <x v="5"/>
    <s v="OAK"/>
    <s v="Oakland, CA"/>
    <x v="49"/>
    <s v="Austin, TX"/>
    <n v="5"/>
    <n v="9"/>
    <n v="205"/>
    <n v="209"/>
    <n v="1"/>
    <x v="0"/>
    <b v="0"/>
    <x v="0"/>
  </r>
  <r>
    <n v="19"/>
    <n v="3"/>
    <x v="5"/>
    <s v="PHX"/>
    <s v="Phoenix, AZ"/>
    <x v="60"/>
    <s v="Santa Ana, CA"/>
    <n v="-5"/>
    <n v="-13"/>
    <n v="80"/>
    <n v="72"/>
    <n v="1"/>
    <x v="1"/>
    <b v="0"/>
    <x v="0"/>
  </r>
  <r>
    <n v="21"/>
    <n v="5"/>
    <x v="5"/>
    <s v="PHX"/>
    <s v="Phoenix, AZ"/>
    <x v="30"/>
    <s v="Sacramento, CA"/>
    <n v="-5"/>
    <n v="-11"/>
    <n v="115"/>
    <n v="109"/>
    <n v="1"/>
    <x v="1"/>
    <b v="0"/>
    <x v="0"/>
  </r>
  <r>
    <n v="21"/>
    <n v="5"/>
    <x v="5"/>
    <s v="SFO"/>
    <s v="San Francisco, CA"/>
    <x v="21"/>
    <s v="Los Angeles, CA"/>
    <n v="26"/>
    <n v="30"/>
    <n v="85"/>
    <n v="89"/>
    <n v="1"/>
    <x v="0"/>
    <b v="0"/>
    <x v="0"/>
  </r>
  <r>
    <n v="2"/>
    <n v="7"/>
    <x v="5"/>
    <s v="TPA"/>
    <s v="Tampa, FL"/>
    <x v="16"/>
    <s v="Chicago, IL"/>
    <n v="-3"/>
    <n v="-7"/>
    <n v="160"/>
    <n v="156"/>
    <n v="1"/>
    <x v="1"/>
    <b v="0"/>
    <x v="0"/>
  </r>
  <r>
    <n v="22"/>
    <n v="6"/>
    <x v="5"/>
    <s v="LAS"/>
    <s v="Las Vegas, NV"/>
    <x v="80"/>
    <s v="Dallas, TX"/>
    <n v="-5"/>
    <n v="-29"/>
    <n v="165"/>
    <n v="141"/>
    <n v="1"/>
    <x v="1"/>
    <b v="0"/>
    <x v="0"/>
  </r>
  <r>
    <n v="22"/>
    <n v="6"/>
    <x v="5"/>
    <s v="AUS"/>
    <s v="Austin, TX"/>
    <x v="29"/>
    <s v="San Diego, CA"/>
    <n v="0"/>
    <n v="-16"/>
    <n v="180"/>
    <n v="164"/>
    <n v="0"/>
    <x v="1"/>
    <b v="0"/>
    <x v="0"/>
  </r>
  <r>
    <n v="22"/>
    <n v="6"/>
    <x v="5"/>
    <s v="DAL"/>
    <s v="Dallas, TX"/>
    <x v="36"/>
    <s v="Nashville, TN"/>
    <n v="8"/>
    <n v="-1"/>
    <n v="105"/>
    <n v="96"/>
    <n v="1"/>
    <x v="1"/>
    <b v="0"/>
    <x v="0"/>
  </r>
  <r>
    <n v="22"/>
    <n v="6"/>
    <x v="5"/>
    <s v="HOU"/>
    <s v="Houston, TX"/>
    <x v="80"/>
    <s v="Dallas, TX"/>
    <n v="2"/>
    <n v="-3"/>
    <n v="60"/>
    <n v="55"/>
    <n v="1"/>
    <x v="1"/>
    <b v="0"/>
    <x v="0"/>
  </r>
  <r>
    <n v="22"/>
    <n v="6"/>
    <x v="5"/>
    <s v="ISP"/>
    <s v="Islip, NY"/>
    <x v="32"/>
    <s v="Orlando, FL"/>
    <n v="-2"/>
    <n v="-19"/>
    <n v="165"/>
    <n v="148"/>
    <n v="1"/>
    <x v="1"/>
    <b v="0"/>
    <x v="0"/>
  </r>
  <r>
    <n v="23"/>
    <n v="7"/>
    <x v="5"/>
    <s v="DCA"/>
    <s v="Washington, DC"/>
    <x v="14"/>
    <s v="Houston, TX"/>
    <n v="3"/>
    <n v="-8"/>
    <n v="200"/>
    <n v="189"/>
    <n v="0"/>
    <x v="1"/>
    <b v="0"/>
    <x v="0"/>
  </r>
  <r>
    <n v="21"/>
    <n v="5"/>
    <x v="5"/>
    <s v="MEM"/>
    <s v="Memphis, TN"/>
    <x v="17"/>
    <s v="Tampa, FL"/>
    <n v="-3"/>
    <n v="-13"/>
    <n v="110"/>
    <n v="100"/>
    <n v="1"/>
    <x v="1"/>
    <b v="0"/>
    <x v="0"/>
  </r>
  <r>
    <n v="22"/>
    <n v="6"/>
    <x v="5"/>
    <s v="SEA"/>
    <s v="Seattle, WA"/>
    <x v="47"/>
    <s v="San Jose, CA"/>
    <n v="6"/>
    <n v="17"/>
    <n v="130"/>
    <n v="141"/>
    <n v="0"/>
    <x v="0"/>
    <b v="0"/>
    <x v="0"/>
  </r>
  <r>
    <n v="23"/>
    <n v="7"/>
    <x v="5"/>
    <s v="ABQ"/>
    <s v="Albuquerque, NM"/>
    <x v="65"/>
    <s v="Portland, OR"/>
    <n v="5"/>
    <n v="-6"/>
    <n v="170"/>
    <n v="159"/>
    <n v="1"/>
    <x v="1"/>
    <b v="0"/>
    <x v="0"/>
  </r>
  <r>
    <n v="23"/>
    <n v="7"/>
    <x v="5"/>
    <s v="SAN"/>
    <s v="San Diego, CA"/>
    <x v="22"/>
    <s v="Phoenix, AZ"/>
    <n v="-1"/>
    <n v="-11"/>
    <n v="75"/>
    <n v="65"/>
    <n v="1"/>
    <x v="1"/>
    <b v="0"/>
    <x v="0"/>
  </r>
  <r>
    <n v="23"/>
    <n v="7"/>
    <x v="5"/>
    <s v="SAN"/>
    <s v="San Diego, CA"/>
    <x v="12"/>
    <s v="San Francisco, CA"/>
    <n v="2"/>
    <n v="-7"/>
    <n v="85"/>
    <n v="76"/>
    <n v="0"/>
    <x v="1"/>
    <b v="0"/>
    <x v="0"/>
  </r>
  <r>
    <n v="23"/>
    <n v="7"/>
    <x v="5"/>
    <s v="SNA"/>
    <s v="Santa Ana, CA"/>
    <x v="47"/>
    <s v="San Jose, CA"/>
    <n v="19"/>
    <n v="16"/>
    <n v="70"/>
    <n v="67"/>
    <n v="1"/>
    <x v="0"/>
    <b v="0"/>
    <x v="0"/>
  </r>
  <r>
    <n v="23"/>
    <n v="7"/>
    <x v="5"/>
    <s v="DEN"/>
    <s v="Denver, CO"/>
    <x v="67"/>
    <s v="Oakland, CA"/>
    <n v="-2"/>
    <n v="-4"/>
    <n v="155"/>
    <n v="153"/>
    <n v="1"/>
    <x v="1"/>
    <b v="0"/>
    <x v="0"/>
  </r>
  <r>
    <n v="24"/>
    <n v="1"/>
    <x v="5"/>
    <s v="DEN"/>
    <s v="Denver, CO"/>
    <x v="9"/>
    <s v="Las Vegas, NV"/>
    <n v="-7"/>
    <n v="-20"/>
    <n v="110"/>
    <n v="97"/>
    <n v="0"/>
    <x v="1"/>
    <b v="0"/>
    <x v="0"/>
  </r>
  <r>
    <n v="23"/>
    <n v="7"/>
    <x v="5"/>
    <s v="MDW"/>
    <s v="Chicago, IL"/>
    <x v="14"/>
    <s v="Houston, TX"/>
    <n v="34"/>
    <n v="23"/>
    <n v="160"/>
    <n v="149"/>
    <n v="0"/>
    <x v="0"/>
    <b v="0"/>
    <x v="0"/>
  </r>
  <r>
    <n v="23"/>
    <n v="7"/>
    <x v="5"/>
    <s v="MSY"/>
    <s v="New Orleans, LA"/>
    <x v="17"/>
    <s v="Tampa, FL"/>
    <n v="9"/>
    <n v="9"/>
    <n v="90"/>
    <n v="90"/>
    <n v="1"/>
    <x v="0"/>
    <b v="0"/>
    <x v="0"/>
  </r>
  <r>
    <n v="24"/>
    <n v="1"/>
    <x v="5"/>
    <s v="MDW"/>
    <s v="Chicago, IL"/>
    <x v="21"/>
    <s v="Los Angeles, CA"/>
    <n v="-2"/>
    <n v="-26"/>
    <n v="270"/>
    <n v="246"/>
    <n v="0"/>
    <x v="1"/>
    <b v="0"/>
    <x v="0"/>
  </r>
  <r>
    <n v="24"/>
    <n v="1"/>
    <x v="5"/>
    <s v="MSY"/>
    <s v="New Orleans, LA"/>
    <x v="25"/>
    <s v="Newark, NJ"/>
    <n v="-2"/>
    <n v="-20"/>
    <n v="180"/>
    <n v="162"/>
    <n v="1"/>
    <x v="1"/>
    <b v="0"/>
    <x v="0"/>
  </r>
  <r>
    <n v="24"/>
    <n v="1"/>
    <x v="5"/>
    <s v="OMA"/>
    <s v="Omaha, NE"/>
    <x v="9"/>
    <s v="Las Vegas, NV"/>
    <n v="-3"/>
    <n v="-16"/>
    <n v="175"/>
    <n v="162"/>
    <n v="0"/>
    <x v="1"/>
    <b v="0"/>
    <x v="0"/>
  </r>
  <r>
    <n v="24"/>
    <n v="1"/>
    <x v="5"/>
    <s v="PHL"/>
    <s v="Philadelphia, PA"/>
    <x v="53"/>
    <s v="St. Louis, MO"/>
    <n v="1"/>
    <n v="-6"/>
    <n v="155"/>
    <n v="148"/>
    <n v="1"/>
    <x v="1"/>
    <b v="0"/>
    <x v="0"/>
  </r>
  <r>
    <n v="24"/>
    <n v="1"/>
    <x v="5"/>
    <s v="PHX"/>
    <s v="Phoenix, AZ"/>
    <x v="20"/>
    <s v="Denver, CO"/>
    <n v="-3"/>
    <n v="-8"/>
    <n v="105"/>
    <n v="100"/>
    <n v="1"/>
    <x v="1"/>
    <b v="0"/>
    <x v="0"/>
  </r>
  <r>
    <n v="25"/>
    <n v="2"/>
    <x v="5"/>
    <s v="BWI"/>
    <s v="Baltimore, MD"/>
    <x v="91"/>
    <s v="Greer, SC"/>
    <n v="-1"/>
    <n v="0"/>
    <n v="90"/>
    <n v="91"/>
    <n v="1"/>
    <x v="1"/>
    <b v="0"/>
    <x v="0"/>
  </r>
  <r>
    <n v="24"/>
    <n v="1"/>
    <x v="5"/>
    <s v="SNA"/>
    <s v="Santa Ana, CA"/>
    <x v="47"/>
    <s v="San Jose, CA"/>
    <n v="-4"/>
    <n v="-9"/>
    <n v="70"/>
    <n v="65"/>
    <n v="0"/>
    <x v="1"/>
    <b v="0"/>
    <x v="0"/>
  </r>
  <r>
    <n v="25"/>
    <n v="2"/>
    <x v="5"/>
    <s v="AUS"/>
    <s v="Austin, TX"/>
    <x v="22"/>
    <s v="Phoenix, AZ"/>
    <n v="30"/>
    <n v="18"/>
    <n v="145"/>
    <n v="133"/>
    <n v="1"/>
    <x v="0"/>
    <b v="0"/>
    <x v="0"/>
  </r>
  <r>
    <n v="25"/>
    <n v="2"/>
    <x v="5"/>
    <s v="PHX"/>
    <s v="Phoenix, AZ"/>
    <x v="20"/>
    <s v="Denver, CO"/>
    <n v="-3"/>
    <n v="-5"/>
    <n v="105"/>
    <n v="103"/>
    <n v="1"/>
    <x v="1"/>
    <b v="0"/>
    <x v="0"/>
  </r>
  <r>
    <n v="25"/>
    <n v="2"/>
    <x v="5"/>
    <s v="MDW"/>
    <s v="Chicago, IL"/>
    <x v="54"/>
    <s v="New Orleans, LA"/>
    <n v="2"/>
    <n v="-13"/>
    <n v="135"/>
    <n v="120"/>
    <n v="0"/>
    <x v="1"/>
    <b v="0"/>
    <x v="0"/>
  </r>
  <r>
    <n v="26"/>
    <n v="3"/>
    <x v="5"/>
    <s v="DEN"/>
    <s v="Denver, CO"/>
    <x v="16"/>
    <s v="Chicago, IL"/>
    <n v="0"/>
    <n v="-9"/>
    <n v="145"/>
    <n v="136"/>
    <n v="0"/>
    <x v="1"/>
    <b v="0"/>
    <x v="0"/>
  </r>
  <r>
    <n v="26"/>
    <n v="3"/>
    <x v="5"/>
    <s v="ATL"/>
    <s v="Atlanta, GA"/>
    <x v="17"/>
    <s v="Tampa, FL"/>
    <n v="-4"/>
    <n v="-1"/>
    <n v="80"/>
    <n v="83"/>
    <n v="1"/>
    <x v="1"/>
    <b v="0"/>
    <x v="0"/>
  </r>
  <r>
    <n v="26"/>
    <n v="3"/>
    <x v="5"/>
    <s v="BNA"/>
    <s v="Nashville, TN"/>
    <x v="18"/>
    <s v="Baltimore, MD"/>
    <n v="-2"/>
    <n v="-1"/>
    <n v="105"/>
    <n v="106"/>
    <n v="1"/>
    <x v="1"/>
    <b v="0"/>
    <x v="0"/>
  </r>
  <r>
    <n v="26"/>
    <n v="3"/>
    <x v="5"/>
    <s v="BUF"/>
    <s v="Buffalo, NY"/>
    <x v="32"/>
    <s v="Orlando, FL"/>
    <n v="-4"/>
    <n v="-14"/>
    <n v="160"/>
    <n v="150"/>
    <n v="1"/>
    <x v="1"/>
    <b v="0"/>
    <x v="0"/>
  </r>
  <r>
    <n v="26"/>
    <n v="3"/>
    <x v="5"/>
    <s v="BWI"/>
    <s v="Baltimore, MD"/>
    <x v="4"/>
    <s v="Atlanta, GA"/>
    <n v="-8"/>
    <n v="-18"/>
    <n v="120"/>
    <n v="110"/>
    <n v="1"/>
    <x v="1"/>
    <b v="0"/>
    <x v="0"/>
  </r>
  <r>
    <n v="26"/>
    <n v="3"/>
    <x v="5"/>
    <s v="DAL"/>
    <s v="Dallas, TX"/>
    <x v="92"/>
    <s v="Amarillo, TX"/>
    <n v="0"/>
    <n v="-6"/>
    <n v="70"/>
    <n v="64"/>
    <n v="1"/>
    <x v="1"/>
    <b v="0"/>
    <x v="0"/>
  </r>
  <r>
    <n v="22"/>
    <n v="6"/>
    <x v="5"/>
    <s v="ATL"/>
    <s v="Atlanta, GA"/>
    <x v="7"/>
    <s v="Philadelphia, PA"/>
    <n v="-3"/>
    <n v="-16"/>
    <n v="130"/>
    <n v="117"/>
    <n v="0"/>
    <x v="1"/>
    <b v="0"/>
    <x v="0"/>
  </r>
  <r>
    <n v="26"/>
    <n v="3"/>
    <x v="5"/>
    <s v="ONT"/>
    <s v="Ontario, CA"/>
    <x v="30"/>
    <s v="Sacramento, CA"/>
    <n v="-4"/>
    <n v="-11"/>
    <n v="75"/>
    <n v="68"/>
    <n v="0"/>
    <x v="1"/>
    <b v="0"/>
    <x v="0"/>
  </r>
  <r>
    <n v="7"/>
    <n v="5"/>
    <x v="5"/>
    <s v="BWI"/>
    <s v="Baltimore, MD"/>
    <x v="11"/>
    <s v="Seattle, WA"/>
    <n v="1"/>
    <n v="-5"/>
    <n v="345"/>
    <n v="339"/>
    <n v="1"/>
    <x v="1"/>
    <b v="0"/>
    <x v="0"/>
  </r>
  <r>
    <n v="27"/>
    <n v="4"/>
    <x v="5"/>
    <s v="LAS"/>
    <s v="Las Vegas, NV"/>
    <x v="90"/>
    <s v="Midland/Odessa, TX"/>
    <n v="3"/>
    <n v="8"/>
    <n v="125"/>
    <n v="130"/>
    <n v="1"/>
    <x v="0"/>
    <b v="0"/>
    <x v="0"/>
  </r>
  <r>
    <n v="26"/>
    <n v="3"/>
    <x v="5"/>
    <s v="LAS"/>
    <s v="Las Vegas, NV"/>
    <x v="12"/>
    <s v="San Francisco, CA"/>
    <n v="-3"/>
    <n v="-20"/>
    <n v="100"/>
    <n v="83"/>
    <n v="1"/>
    <x v="1"/>
    <b v="0"/>
    <x v="0"/>
  </r>
  <r>
    <n v="27"/>
    <n v="4"/>
    <x v="5"/>
    <s v="PIT"/>
    <s v="Pittsburgh, PA"/>
    <x v="16"/>
    <s v="Chicago, IL"/>
    <n v="-6"/>
    <n v="-21"/>
    <n v="90"/>
    <n v="75"/>
    <n v="0"/>
    <x v="1"/>
    <b v="0"/>
    <x v="0"/>
  </r>
  <r>
    <n v="26"/>
    <n v="3"/>
    <x v="5"/>
    <s v="STL"/>
    <s v="St. Louis, MO"/>
    <x v="16"/>
    <s v="Chicago, IL"/>
    <n v="-4"/>
    <n v="-5"/>
    <n v="70"/>
    <n v="69"/>
    <n v="1"/>
    <x v="1"/>
    <b v="0"/>
    <x v="0"/>
  </r>
  <r>
    <n v="28"/>
    <n v="5"/>
    <x v="5"/>
    <s v="DAL"/>
    <s v="Dallas, TX"/>
    <x v="36"/>
    <s v="Nashville, TN"/>
    <n v="3"/>
    <n v="2"/>
    <n v="105"/>
    <n v="104"/>
    <n v="1"/>
    <x v="0"/>
    <b v="0"/>
    <x v="0"/>
  </r>
  <r>
    <n v="28"/>
    <n v="5"/>
    <x v="5"/>
    <s v="LAS"/>
    <s v="Las Vegas, NV"/>
    <x v="50"/>
    <s v="Reno, NV"/>
    <n v="-4"/>
    <n v="-13"/>
    <n v="75"/>
    <n v="66"/>
    <n v="0"/>
    <x v="1"/>
    <b v="0"/>
    <x v="0"/>
  </r>
  <r>
    <n v="29"/>
    <n v="6"/>
    <x v="5"/>
    <s v="BWI"/>
    <s v="Baltimore, MD"/>
    <x v="71"/>
    <s v="West Palm Beach/Palm Beach, FL"/>
    <n v="4"/>
    <n v="-9"/>
    <n v="155"/>
    <n v="142"/>
    <n v="1"/>
    <x v="1"/>
    <b v="0"/>
    <x v="0"/>
  </r>
  <r>
    <n v="27"/>
    <n v="4"/>
    <x v="5"/>
    <s v="MKE"/>
    <s v="Milwaukee, WI"/>
    <x v="18"/>
    <s v="Baltimore, MD"/>
    <n v="0"/>
    <n v="-13"/>
    <n v="115"/>
    <n v="102"/>
    <n v="1"/>
    <x v="1"/>
    <b v="0"/>
    <x v="0"/>
  </r>
  <r>
    <n v="28"/>
    <n v="5"/>
    <x v="5"/>
    <s v="RDU"/>
    <s v="Raleigh/Durham, NC"/>
    <x v="20"/>
    <s v="Denver, CO"/>
    <n v="-4"/>
    <n v="-25"/>
    <n v="225"/>
    <n v="204"/>
    <n v="1"/>
    <x v="1"/>
    <b v="0"/>
    <x v="0"/>
  </r>
  <r>
    <n v="28"/>
    <n v="5"/>
    <x v="5"/>
    <s v="SLC"/>
    <s v="Salt Lake City, UT"/>
    <x v="9"/>
    <s v="Las Vegas, NV"/>
    <n v="-3"/>
    <n v="-17"/>
    <n v="80"/>
    <n v="66"/>
    <n v="1"/>
    <x v="1"/>
    <b v="0"/>
    <x v="0"/>
  </r>
  <r>
    <n v="29"/>
    <n v="6"/>
    <x v="5"/>
    <s v="SEA"/>
    <s v="Seattle, WA"/>
    <x v="29"/>
    <s v="San Diego, CA"/>
    <n v="1"/>
    <n v="21"/>
    <n v="165"/>
    <n v="185"/>
    <n v="0"/>
    <x v="0"/>
    <b v="0"/>
    <x v="0"/>
  </r>
  <r>
    <n v="30"/>
    <n v="7"/>
    <x v="5"/>
    <s v="PHX"/>
    <s v="Phoenix, AZ"/>
    <x v="49"/>
    <s v="Austin, TX"/>
    <n v="1"/>
    <n v="-4"/>
    <n v="135"/>
    <n v="130"/>
    <n v="1"/>
    <x v="1"/>
    <b v="0"/>
    <x v="0"/>
  </r>
  <r>
    <n v="30"/>
    <n v="7"/>
    <x v="5"/>
    <s v="PHX"/>
    <s v="Phoenix, AZ"/>
    <x v="60"/>
    <s v="Santa Ana, CA"/>
    <n v="-8"/>
    <n v="8"/>
    <n v="70"/>
    <n v="86"/>
    <n v="0"/>
    <x v="0"/>
    <b v="0"/>
    <x v="0"/>
  </r>
  <r>
    <n v="30"/>
    <n v="7"/>
    <x v="5"/>
    <s v="SMF"/>
    <s v="Sacramento, CA"/>
    <x v="11"/>
    <s v="Seattle, WA"/>
    <n v="-2"/>
    <n v="-5"/>
    <n v="110"/>
    <n v="107"/>
    <n v="1"/>
    <x v="1"/>
    <b v="0"/>
    <x v="0"/>
  </r>
  <r>
    <n v="30"/>
    <n v="7"/>
    <x v="5"/>
    <s v="BWI"/>
    <s v="Baltimore, MD"/>
    <x v="58"/>
    <s v="Fort Lauderdale, FL"/>
    <n v="-5"/>
    <n v="-3"/>
    <n v="150"/>
    <n v="152"/>
    <n v="1"/>
    <x v="1"/>
    <b v="0"/>
    <x v="0"/>
  </r>
  <r>
    <n v="30"/>
    <n v="7"/>
    <x v="5"/>
    <s v="DCA"/>
    <s v="Washington, DC"/>
    <x v="80"/>
    <s v="Dallas, TX"/>
    <n v="-7"/>
    <n v="-16"/>
    <n v="195"/>
    <n v="186"/>
    <n v="1"/>
    <x v="1"/>
    <b v="0"/>
    <x v="0"/>
  </r>
  <r>
    <n v="16"/>
    <n v="7"/>
    <x v="5"/>
    <s v="MSY"/>
    <s v="New Orleans, LA"/>
    <x v="22"/>
    <s v="Phoenix, AZ"/>
    <n v="-2"/>
    <n v="-25"/>
    <n v="200"/>
    <n v="177"/>
    <n v="0"/>
    <x v="1"/>
    <b v="0"/>
    <x v="0"/>
  </r>
  <r>
    <n v="20"/>
    <n v="4"/>
    <x v="5"/>
    <s v="STL"/>
    <s v="St. Louis, MO"/>
    <x v="80"/>
    <s v="Dallas, TX"/>
    <n v="-5"/>
    <n v="12"/>
    <n v="100"/>
    <n v="117"/>
    <n v="0"/>
    <x v="0"/>
    <b v="0"/>
    <x v="0"/>
  </r>
  <r>
    <n v="30"/>
    <n v="7"/>
    <x v="5"/>
    <s v="LGA"/>
    <s v="New York, NY"/>
    <x v="16"/>
    <s v="Chicago, IL"/>
    <n v="-3"/>
    <n v="-20"/>
    <n v="140"/>
    <n v="123"/>
    <n v="1"/>
    <x v="1"/>
    <b v="0"/>
    <x v="0"/>
  </r>
  <r>
    <n v="30"/>
    <n v="7"/>
    <x v="5"/>
    <s v="MDW"/>
    <s v="Chicago, IL"/>
    <x v="58"/>
    <s v="Fort Lauderdale, FL"/>
    <n v="-1"/>
    <n v="-1"/>
    <n v="175"/>
    <n v="175"/>
    <n v="0"/>
    <x v="1"/>
    <b v="0"/>
    <x v="0"/>
  </r>
  <r>
    <n v="10"/>
    <n v="1"/>
    <x v="5"/>
    <s v="MDW"/>
    <s v="Chicago, IL"/>
    <x v="7"/>
    <s v="Philadelphia, PA"/>
    <n v="16"/>
    <n v="2"/>
    <n v="110"/>
    <n v="96"/>
    <n v="0"/>
    <x v="0"/>
    <b v="0"/>
    <x v="0"/>
  </r>
  <r>
    <n v="11"/>
    <n v="2"/>
    <x v="5"/>
    <s v="DAL"/>
    <s v="Dallas, TX"/>
    <x v="49"/>
    <s v="Austin, TX"/>
    <n v="-3"/>
    <n v="0"/>
    <n v="50"/>
    <n v="53"/>
    <n v="1"/>
    <x v="1"/>
    <b v="0"/>
    <x v="0"/>
  </r>
  <r>
    <n v="11"/>
    <n v="2"/>
    <x v="5"/>
    <s v="DEN"/>
    <s v="Denver, CO"/>
    <x v="56"/>
    <s v="Salt Lake City, UT"/>
    <n v="-3"/>
    <n v="0"/>
    <n v="90"/>
    <n v="93"/>
    <n v="1"/>
    <x v="1"/>
    <b v="0"/>
    <x v="0"/>
  </r>
  <r>
    <n v="11"/>
    <n v="2"/>
    <x v="5"/>
    <s v="DEN"/>
    <s v="Denver, CO"/>
    <x v="93"/>
    <s v="Tulsa, OK"/>
    <n v="1"/>
    <n v="0"/>
    <n v="90"/>
    <n v="89"/>
    <n v="0"/>
    <x v="1"/>
    <b v="0"/>
    <x v="0"/>
  </r>
  <r>
    <n v="11"/>
    <n v="2"/>
    <x v="5"/>
    <s v="HOU"/>
    <s v="Houston, TX"/>
    <x v="94"/>
    <s v="Harlingen/San Benito, TX"/>
    <n v="9"/>
    <n v="1"/>
    <n v="60"/>
    <n v="52"/>
    <n v="1"/>
    <x v="0"/>
    <b v="0"/>
    <x v="0"/>
  </r>
  <r>
    <n v="31"/>
    <n v="1"/>
    <x v="5"/>
    <s v="DAL"/>
    <s v="Dallas, TX"/>
    <x v="53"/>
    <s v="St. Louis, MO"/>
    <n v="0"/>
    <n v="-7"/>
    <n v="100"/>
    <n v="93"/>
    <n v="0"/>
    <x v="1"/>
    <b v="0"/>
    <x v="0"/>
  </r>
  <r>
    <n v="31"/>
    <n v="1"/>
    <x v="5"/>
    <s v="DEN"/>
    <s v="Denver, CO"/>
    <x v="21"/>
    <s v="Los Angeles, CA"/>
    <n v="-1"/>
    <n v="3"/>
    <n v="145"/>
    <n v="149"/>
    <n v="0"/>
    <x v="0"/>
    <b v="0"/>
    <x v="0"/>
  </r>
  <r>
    <n v="31"/>
    <n v="1"/>
    <x v="5"/>
    <s v="DEN"/>
    <s v="Denver, CO"/>
    <x v="16"/>
    <s v="Chicago, IL"/>
    <n v="-4"/>
    <n v="-6"/>
    <n v="140"/>
    <n v="138"/>
    <n v="1"/>
    <x v="1"/>
    <b v="0"/>
    <x v="0"/>
  </r>
  <r>
    <n v="25"/>
    <n v="2"/>
    <x v="5"/>
    <s v="SNA"/>
    <s v="Santa Ana, CA"/>
    <x v="9"/>
    <s v="Las Vegas, NV"/>
    <n v="-4"/>
    <n v="-6"/>
    <n v="60"/>
    <n v="58"/>
    <n v="0"/>
    <x v="1"/>
    <b v="0"/>
    <x v="0"/>
  </r>
  <r>
    <n v="29"/>
    <n v="6"/>
    <x v="5"/>
    <s v="MDW"/>
    <s v="Chicago, IL"/>
    <x v="82"/>
    <s v="Cleveland, OH"/>
    <n v="-4"/>
    <n v="-16"/>
    <n v="70"/>
    <n v="58"/>
    <n v="0"/>
    <x v="1"/>
    <b v="0"/>
    <x v="0"/>
  </r>
  <r>
    <n v="31"/>
    <n v="1"/>
    <x v="5"/>
    <s v="PDX"/>
    <s v="Portland, OR"/>
    <x v="47"/>
    <s v="San Jose, CA"/>
    <n v="-1"/>
    <n v="-8"/>
    <n v="105"/>
    <n v="98"/>
    <n v="1"/>
    <x v="1"/>
    <b v="0"/>
    <x v="0"/>
  </r>
  <r>
    <n v="31"/>
    <n v="1"/>
    <x v="5"/>
    <s v="RDU"/>
    <s v="Raleigh/Durham, NC"/>
    <x v="22"/>
    <s v="Phoenix, AZ"/>
    <n v="-1"/>
    <n v="-33"/>
    <n v="280"/>
    <n v="248"/>
    <n v="1"/>
    <x v="1"/>
    <b v="0"/>
    <x v="0"/>
  </r>
  <r>
    <n v="31"/>
    <n v="1"/>
    <x v="5"/>
    <s v="LAX"/>
    <s v="Los Angeles, CA"/>
    <x v="45"/>
    <s v="San Antonio, TX"/>
    <n v="-7"/>
    <n v="-19"/>
    <n v="170"/>
    <n v="158"/>
    <n v="1"/>
    <x v="1"/>
    <b v="0"/>
    <x v="0"/>
  </r>
  <r>
    <n v="31"/>
    <n v="1"/>
    <x v="5"/>
    <s v="MDW"/>
    <s v="Chicago, IL"/>
    <x v="36"/>
    <s v="Nashville, TN"/>
    <n v="0"/>
    <n v="-4"/>
    <n v="80"/>
    <n v="76"/>
    <n v="0"/>
    <x v="1"/>
    <b v="0"/>
    <x v="0"/>
  </r>
  <r>
    <n v="31"/>
    <n v="1"/>
    <x v="5"/>
    <s v="SEA"/>
    <s v="Seattle, WA"/>
    <x v="20"/>
    <s v="Denver, CO"/>
    <n v="-3"/>
    <n v="-8"/>
    <n v="155"/>
    <n v="150"/>
    <n v="1"/>
    <x v="1"/>
    <b v="0"/>
    <x v="0"/>
  </r>
  <r>
    <n v="31"/>
    <n v="1"/>
    <x v="5"/>
    <s v="STL"/>
    <s v="St. Louis, MO"/>
    <x v="23"/>
    <s v="New York, NY"/>
    <n v="0"/>
    <n v="-4"/>
    <n v="145"/>
    <n v="141"/>
    <n v="0"/>
    <x v="1"/>
    <b v="0"/>
    <x v="0"/>
  </r>
  <r>
    <n v="29"/>
    <n v="6"/>
    <x v="11"/>
    <s v="LAS"/>
    <s v="Las Vegas, NV"/>
    <x v="82"/>
    <s v="Cleveland, OH"/>
    <n v="-8"/>
    <n v="-12"/>
    <n v="240"/>
    <n v="236"/>
    <n v="1"/>
    <x v="1"/>
    <b v="0"/>
    <x v="0"/>
  </r>
  <r>
    <n v="29"/>
    <n v="6"/>
    <x v="7"/>
    <s v="HNL"/>
    <s v="Honolulu, HI"/>
    <x v="95"/>
    <s v="Kahului, HI"/>
    <n v="-7"/>
    <n v="-11"/>
    <n v="41"/>
    <n v="37"/>
    <n v="1"/>
    <x v="1"/>
    <b v="0"/>
    <x v="0"/>
  </r>
  <r>
    <n v="22"/>
    <n v="6"/>
    <x v="7"/>
    <s v="LIH"/>
    <s v="Lihue, HI"/>
    <x v="13"/>
    <s v="Honolulu, HI"/>
    <n v="-4"/>
    <n v="-2"/>
    <n v="32"/>
    <n v="34"/>
    <n v="0"/>
    <x v="1"/>
    <b v="0"/>
    <x v="0"/>
  </r>
  <r>
    <n v="26"/>
    <n v="3"/>
    <x v="11"/>
    <s v="LGA"/>
    <s v="New York, NY"/>
    <x v="4"/>
    <s v="Atlanta, GA"/>
    <n v="-12"/>
    <n v="-14"/>
    <n v="155"/>
    <n v="153"/>
    <n v="1"/>
    <x v="1"/>
    <b v="0"/>
    <x v="0"/>
  </r>
  <r>
    <n v="26"/>
    <n v="3"/>
    <x v="7"/>
    <s v="HNL"/>
    <s v="Honolulu, HI"/>
    <x v="96"/>
    <s v="Kona, HI"/>
    <n v="-7"/>
    <n v="-7"/>
    <n v="43"/>
    <n v="43"/>
    <n v="1"/>
    <x v="1"/>
    <b v="0"/>
    <x v="0"/>
  </r>
  <r>
    <n v="31"/>
    <n v="1"/>
    <x v="7"/>
    <s v="OGG"/>
    <s v="Kahului, HI"/>
    <x v="13"/>
    <s v="Honolulu, HI"/>
    <n v="-14"/>
    <n v="-16"/>
    <n v="34"/>
    <n v="32"/>
    <n v="0"/>
    <x v="1"/>
    <b v="0"/>
    <x v="0"/>
  </r>
  <r>
    <n v="3"/>
    <n v="1"/>
    <x v="7"/>
    <s v="HNL"/>
    <s v="Honolulu, HI"/>
    <x v="95"/>
    <s v="Kahului, HI"/>
    <n v="-8"/>
    <n v="-8"/>
    <n v="36"/>
    <n v="36"/>
    <n v="1"/>
    <x v="1"/>
    <b v="0"/>
    <x v="0"/>
  </r>
  <r>
    <n v="29"/>
    <n v="6"/>
    <x v="7"/>
    <s v="OGG"/>
    <s v="Kahului, HI"/>
    <x v="13"/>
    <s v="Honolulu, HI"/>
    <n v="-14"/>
    <n v="-16"/>
    <n v="33"/>
    <n v="31"/>
    <n v="1"/>
    <x v="1"/>
    <b v="0"/>
    <x v="0"/>
  </r>
  <r>
    <n v="18"/>
    <n v="2"/>
    <x v="7"/>
    <s v="OGG"/>
    <s v="Kahului, HI"/>
    <x v="21"/>
    <s v="Los Angeles, CA"/>
    <n v="-2"/>
    <n v="-1"/>
    <n v="310"/>
    <n v="311"/>
    <n v="0"/>
    <x v="1"/>
    <b v="0"/>
    <x v="0"/>
  </r>
  <r>
    <n v="29"/>
    <n v="6"/>
    <x v="7"/>
    <s v="HNL"/>
    <s v="Honolulu, HI"/>
    <x v="97"/>
    <s v="Lihue, HI"/>
    <n v="-5"/>
    <n v="-4"/>
    <n v="37"/>
    <n v="38"/>
    <n v="1"/>
    <x v="1"/>
    <b v="0"/>
    <x v="0"/>
  </r>
  <r>
    <n v="18"/>
    <n v="2"/>
    <x v="7"/>
    <s v="LIH"/>
    <s v="Lihue, HI"/>
    <x v="13"/>
    <s v="Honolulu, HI"/>
    <n v="-3"/>
    <n v="-2"/>
    <n v="32"/>
    <n v="33"/>
    <n v="0"/>
    <x v="1"/>
    <b v="0"/>
    <x v="0"/>
  </r>
  <r>
    <n v="9"/>
    <n v="7"/>
    <x v="7"/>
    <s v="KOA"/>
    <s v="Kona, HI"/>
    <x v="13"/>
    <s v="Honolulu, HI"/>
    <n v="-9"/>
    <n v="-12"/>
    <n v="44"/>
    <n v="41"/>
    <n v="1"/>
    <x v="1"/>
    <b v="0"/>
    <x v="0"/>
  </r>
  <r>
    <n v="16"/>
    <n v="7"/>
    <x v="7"/>
    <s v="HNL"/>
    <s v="Honolulu, HI"/>
    <x v="95"/>
    <s v="Kahului, HI"/>
    <n v="-7"/>
    <n v="1"/>
    <n v="39"/>
    <n v="47"/>
    <n v="0"/>
    <x v="0"/>
    <b v="0"/>
    <x v="0"/>
  </r>
  <r>
    <n v="4"/>
    <n v="2"/>
    <x v="7"/>
    <s v="LIH"/>
    <s v="Lihue, HI"/>
    <x v="13"/>
    <s v="Honolulu, HI"/>
    <n v="-9"/>
    <n v="-7"/>
    <n v="33"/>
    <n v="35"/>
    <n v="0"/>
    <x v="1"/>
    <b v="0"/>
    <x v="0"/>
  </r>
  <r>
    <n v="30"/>
    <n v="7"/>
    <x v="7"/>
    <s v="HNL"/>
    <s v="Honolulu, HI"/>
    <x v="95"/>
    <s v="Kahului, HI"/>
    <n v="-6"/>
    <n v="0"/>
    <n v="37"/>
    <n v="43"/>
    <n v="0"/>
    <x v="1"/>
    <b v="0"/>
    <x v="0"/>
  </r>
  <r>
    <n v="31"/>
    <n v="1"/>
    <x v="7"/>
    <s v="HNL"/>
    <s v="Honolulu, HI"/>
    <x v="98"/>
    <s v="Hilo, HI"/>
    <n v="-11"/>
    <n v="-9"/>
    <n v="53"/>
    <n v="55"/>
    <n v="1"/>
    <x v="1"/>
    <b v="0"/>
    <x v="0"/>
  </r>
  <r>
    <n v="30"/>
    <n v="7"/>
    <x v="7"/>
    <s v="OGG"/>
    <s v="Kahului, HI"/>
    <x v="97"/>
    <s v="Lihue, HI"/>
    <n v="-1"/>
    <n v="-2"/>
    <n v="45"/>
    <n v="44"/>
    <n v="0"/>
    <x v="1"/>
    <b v="0"/>
    <x v="0"/>
  </r>
  <r>
    <n v="15"/>
    <n v="6"/>
    <x v="7"/>
    <s v="OGG"/>
    <s v="Kahului, HI"/>
    <x v="96"/>
    <s v="Kona, HI"/>
    <n v="-4"/>
    <n v="-3"/>
    <n v="32"/>
    <n v="33"/>
    <n v="1"/>
    <x v="1"/>
    <b v="0"/>
    <x v="0"/>
  </r>
  <r>
    <n v="20"/>
    <n v="4"/>
    <x v="9"/>
    <s v="DFW"/>
    <s v="Dallas/Fort Worth, TX"/>
    <x v="99"/>
    <s v="Mobile, AL"/>
    <n v="4"/>
    <n v="-12"/>
    <n v="107"/>
    <n v="91"/>
    <n v="1"/>
    <x v="1"/>
    <b v="0"/>
    <x v="0"/>
  </r>
  <r>
    <n v="27"/>
    <n v="4"/>
    <x v="7"/>
    <s v="HNL"/>
    <s v="Honolulu, HI"/>
    <x v="98"/>
    <s v="Hilo, HI"/>
    <n v="-5"/>
    <n v="0"/>
    <n v="51"/>
    <n v="56"/>
    <n v="1"/>
    <x v="1"/>
    <b v="0"/>
    <x v="0"/>
  </r>
  <r>
    <n v="26"/>
    <n v="3"/>
    <x v="7"/>
    <s v="HNL"/>
    <s v="Honolulu, HI"/>
    <x v="97"/>
    <s v="Lihue, HI"/>
    <n v="-11"/>
    <n v="-9"/>
    <n v="42"/>
    <n v="44"/>
    <n v="1"/>
    <x v="1"/>
    <b v="0"/>
    <x v="0"/>
  </r>
  <r>
    <n v="27"/>
    <n v="4"/>
    <x v="9"/>
    <s v="ORD"/>
    <s v="Chicago, IL"/>
    <x v="26"/>
    <s v="Grand Rapids, MI"/>
    <n v="14"/>
    <n v="4"/>
    <n v="55"/>
    <n v="45"/>
    <n v="0"/>
    <x v="0"/>
    <b v="0"/>
    <x v="0"/>
  </r>
  <r>
    <n v="6"/>
    <n v="4"/>
    <x v="9"/>
    <s v="LGA"/>
    <s v="New York, NY"/>
    <x v="37"/>
    <s v="Greensboro/High Point, NC"/>
    <n v="-16"/>
    <n v="-13"/>
    <n v="104"/>
    <n v="107"/>
    <n v="0"/>
    <x v="1"/>
    <b v="0"/>
    <x v="0"/>
  </r>
  <r>
    <n v="23"/>
    <n v="7"/>
    <x v="9"/>
    <s v="ORD"/>
    <s v="Chicago, IL"/>
    <x v="51"/>
    <s v="Columbus, OH"/>
    <n v="-2"/>
    <n v="-18"/>
    <n v="81"/>
    <n v="65"/>
    <n v="0"/>
    <x v="1"/>
    <b v="0"/>
    <x v="0"/>
  </r>
  <r>
    <n v="8"/>
    <n v="6"/>
    <x v="9"/>
    <s v="STL"/>
    <s v="St. Louis, MO"/>
    <x v="10"/>
    <s v="Chicago, IL"/>
    <n v="-5"/>
    <n v="-3"/>
    <n v="80"/>
    <n v="82"/>
    <n v="1"/>
    <x v="1"/>
    <b v="0"/>
    <x v="0"/>
  </r>
  <r>
    <n v="4"/>
    <n v="2"/>
    <x v="9"/>
    <s v="ORD"/>
    <s v="Chicago, IL"/>
    <x v="100"/>
    <s v="Traverse City, MI"/>
    <n v="0"/>
    <n v="-14"/>
    <n v="72"/>
    <n v="58"/>
    <n v="0"/>
    <x v="1"/>
    <b v="0"/>
    <x v="0"/>
  </r>
  <r>
    <n v="7"/>
    <n v="5"/>
    <x v="9"/>
    <s v="TVC"/>
    <s v="Traverse City, MI"/>
    <x v="10"/>
    <s v="Chicago, IL"/>
    <n v="-3"/>
    <n v="-5"/>
    <n v="75"/>
    <n v="73"/>
    <n v="1"/>
    <x v="1"/>
    <b v="0"/>
    <x v="0"/>
  </r>
  <r>
    <n v="13"/>
    <n v="4"/>
    <x v="9"/>
    <s v="CHO"/>
    <s v="Charlottesville, VA"/>
    <x v="23"/>
    <s v="New York, NY"/>
    <n v="-2"/>
    <n v="-8"/>
    <n v="78"/>
    <n v="72"/>
    <n v="0"/>
    <x v="1"/>
    <b v="0"/>
    <x v="0"/>
  </r>
  <r>
    <n v="6"/>
    <n v="4"/>
    <x v="9"/>
    <s v="FNT"/>
    <s v="Flint, MI"/>
    <x v="10"/>
    <s v="Chicago, IL"/>
    <n v="-2"/>
    <n v="-10"/>
    <n v="75"/>
    <n v="67"/>
    <n v="0"/>
    <x v="1"/>
    <b v="0"/>
    <x v="0"/>
  </r>
  <r>
    <n v="13"/>
    <n v="4"/>
    <x v="7"/>
    <s v="KOA"/>
    <s v="Kona, HI"/>
    <x v="95"/>
    <s v="Kahului, HI"/>
    <n v="-6"/>
    <n v="-5"/>
    <n v="33"/>
    <n v="34"/>
    <n v="0"/>
    <x v="1"/>
    <b v="0"/>
    <x v="0"/>
  </r>
  <r>
    <n v="3"/>
    <n v="1"/>
    <x v="9"/>
    <s v="BHM"/>
    <s v="Birmingham, AL"/>
    <x v="0"/>
    <s v="Miami, FL"/>
    <n v="34"/>
    <n v="26"/>
    <n v="119"/>
    <n v="111"/>
    <n v="1"/>
    <x v="0"/>
    <b v="0"/>
    <x v="0"/>
  </r>
  <r>
    <n v="6"/>
    <n v="4"/>
    <x v="9"/>
    <s v="COU"/>
    <s v="Columbia, MO"/>
    <x v="1"/>
    <s v="Dallas/Fort Worth, TX"/>
    <n v="-12"/>
    <n v="15"/>
    <n v="101"/>
    <n v="128"/>
    <n v="1"/>
    <x v="0"/>
    <b v="0"/>
    <x v="0"/>
  </r>
  <r>
    <n v="21"/>
    <n v="5"/>
    <x v="9"/>
    <s v="SGF"/>
    <s v="Springfield, MO"/>
    <x v="10"/>
    <s v="Chicago, IL"/>
    <n v="-4"/>
    <n v="-16"/>
    <n v="99"/>
    <n v="87"/>
    <n v="1"/>
    <x v="1"/>
    <b v="0"/>
    <x v="0"/>
  </r>
  <r>
    <n v="14"/>
    <n v="5"/>
    <x v="9"/>
    <s v="ORD"/>
    <s v="Chicago, IL"/>
    <x v="101"/>
    <s v="Fargo, ND"/>
    <n v="-1"/>
    <n v="-13"/>
    <n v="115"/>
    <n v="103"/>
    <n v="1"/>
    <x v="1"/>
    <b v="0"/>
    <x v="0"/>
  </r>
  <r>
    <n v="3"/>
    <n v="1"/>
    <x v="9"/>
    <s v="DFW"/>
    <s v="Dallas/Fort Worth, TX"/>
    <x v="102"/>
    <s v="Garden City, KS"/>
    <n v="-5"/>
    <n v="-20"/>
    <n v="92"/>
    <n v="77"/>
    <n v="0"/>
    <x v="1"/>
    <b v="0"/>
    <x v="0"/>
  </r>
  <r>
    <n v="19"/>
    <n v="3"/>
    <x v="9"/>
    <s v="DFW"/>
    <s v="Dallas/Fort Worth, TX"/>
    <x v="39"/>
    <s v="Peoria, IL"/>
    <n v="-3"/>
    <n v="-23"/>
    <n v="126"/>
    <n v="106"/>
    <n v="1"/>
    <x v="1"/>
    <b v="0"/>
    <x v="0"/>
  </r>
  <r>
    <n v="25"/>
    <n v="2"/>
    <x v="9"/>
    <s v="ORD"/>
    <s v="Chicago, IL"/>
    <x v="84"/>
    <s v="El Paso, TX"/>
    <n v="-2"/>
    <n v="-10"/>
    <n v="184"/>
    <n v="176"/>
    <n v="1"/>
    <x v="1"/>
    <b v="0"/>
    <x v="0"/>
  </r>
  <r>
    <n v="24"/>
    <n v="1"/>
    <x v="9"/>
    <s v="ORD"/>
    <s v="Chicago, IL"/>
    <x v="25"/>
    <s v="Newark, NJ"/>
    <n v="-1"/>
    <n v="-10"/>
    <n v="123"/>
    <n v="114"/>
    <n v="1"/>
    <x v="1"/>
    <b v="0"/>
    <x v="0"/>
  </r>
  <r>
    <n v="29"/>
    <n v="6"/>
    <x v="9"/>
    <s v="ORD"/>
    <s v="Chicago, IL"/>
    <x v="36"/>
    <s v="Nashville, TN"/>
    <n v="4"/>
    <n v="-10"/>
    <n v="89"/>
    <n v="75"/>
    <n v="0"/>
    <x v="1"/>
    <b v="0"/>
    <x v="0"/>
  </r>
  <r>
    <n v="26"/>
    <n v="3"/>
    <x v="9"/>
    <s v="ORD"/>
    <s v="Chicago, IL"/>
    <x v="103"/>
    <s v="Cedar Rapids/Iowa City, IA"/>
    <n v="-7"/>
    <n v="-15"/>
    <n v="73"/>
    <n v="65"/>
    <n v="0"/>
    <x v="1"/>
    <b v="0"/>
    <x v="0"/>
  </r>
  <r>
    <n v="28"/>
    <n v="5"/>
    <x v="9"/>
    <s v="CLE"/>
    <s v="Cleveland, OH"/>
    <x v="10"/>
    <s v="Chicago, IL"/>
    <n v="-6"/>
    <n v="-12"/>
    <n v="91"/>
    <n v="85"/>
    <n v="0"/>
    <x v="1"/>
    <b v="0"/>
    <x v="0"/>
  </r>
  <r>
    <n v="9"/>
    <n v="7"/>
    <x v="9"/>
    <s v="DFW"/>
    <s v="Dallas/Fort Worth, TX"/>
    <x v="104"/>
    <s v="Oklahoma City, OK"/>
    <n v="7"/>
    <n v="-3"/>
    <n v="63"/>
    <n v="53"/>
    <n v="0"/>
    <x v="1"/>
    <b v="0"/>
    <x v="0"/>
  </r>
  <r>
    <n v="5"/>
    <n v="3"/>
    <x v="9"/>
    <s v="ORD"/>
    <s v="Chicago, IL"/>
    <x v="26"/>
    <s v="Grand Rapids, MI"/>
    <n v="-3"/>
    <n v="-19"/>
    <n v="59"/>
    <n v="43"/>
    <n v="0"/>
    <x v="1"/>
    <b v="0"/>
    <x v="0"/>
  </r>
  <r>
    <n v="25"/>
    <n v="2"/>
    <x v="9"/>
    <s v="JFK"/>
    <s v="New York, NY"/>
    <x v="51"/>
    <s v="Columbus, OH"/>
    <n v="-8"/>
    <n v="-30"/>
    <n v="137"/>
    <n v="115"/>
    <n v="0"/>
    <x v="1"/>
    <b v="0"/>
    <x v="0"/>
  </r>
  <r>
    <n v="19"/>
    <n v="3"/>
    <x v="9"/>
    <s v="ORD"/>
    <s v="Chicago, IL"/>
    <x v="59"/>
    <s v="Omaha, NE"/>
    <n v="5"/>
    <n v="-10"/>
    <n v="96"/>
    <n v="81"/>
    <n v="0"/>
    <x v="1"/>
    <b v="0"/>
    <x v="0"/>
  </r>
  <r>
    <n v="15"/>
    <n v="6"/>
    <x v="9"/>
    <s v="ORD"/>
    <s v="Chicago, IL"/>
    <x v="105"/>
    <s v="Moline, IL"/>
    <n v="29"/>
    <n v="13"/>
    <n v="65"/>
    <n v="49"/>
    <n v="1"/>
    <x v="0"/>
    <b v="0"/>
    <x v="0"/>
  </r>
  <r>
    <n v="2"/>
    <n v="7"/>
    <x v="9"/>
    <s v="DFW"/>
    <s v="Dallas/Fort Worth, TX"/>
    <x v="106"/>
    <s v="Bismarck/Mandan, ND"/>
    <n v="7"/>
    <n v="7"/>
    <n v="171"/>
    <n v="171"/>
    <n v="1"/>
    <x v="0"/>
    <b v="0"/>
    <x v="0"/>
  </r>
  <r>
    <n v="7"/>
    <n v="5"/>
    <x v="9"/>
    <s v="DFW"/>
    <s v="Dallas/Fort Worth, TX"/>
    <x v="106"/>
    <s v="Bismarck/Mandan, ND"/>
    <n v="0"/>
    <n v="-21"/>
    <n v="171"/>
    <n v="150"/>
    <n v="1"/>
    <x v="1"/>
    <b v="0"/>
    <x v="0"/>
  </r>
  <r>
    <n v="5"/>
    <n v="3"/>
    <x v="9"/>
    <s v="ORD"/>
    <s v="Chicago, IL"/>
    <x v="93"/>
    <s v="Tulsa, OK"/>
    <n v="17"/>
    <n v="-4"/>
    <n v="129"/>
    <n v="108"/>
    <n v="1"/>
    <x v="1"/>
    <b v="0"/>
    <x v="0"/>
  </r>
  <r>
    <n v="30"/>
    <n v="7"/>
    <x v="9"/>
    <s v="DBQ"/>
    <s v="Dubuque, IA"/>
    <x v="10"/>
    <s v="Chicago, IL"/>
    <n v="-6"/>
    <n v="-14"/>
    <n v="60"/>
    <n v="52"/>
    <n v="1"/>
    <x v="1"/>
    <b v="0"/>
    <x v="0"/>
  </r>
  <r>
    <n v="3"/>
    <n v="1"/>
    <x v="9"/>
    <s v="DFW"/>
    <s v="Dallas/Fort Worth, TX"/>
    <x v="107"/>
    <s v="Montrose/Delta, CO"/>
    <n v="-2"/>
    <n v="-12"/>
    <n v="136"/>
    <n v="126"/>
    <n v="0"/>
    <x v="1"/>
    <b v="0"/>
    <x v="0"/>
  </r>
  <r>
    <n v="22"/>
    <n v="6"/>
    <x v="9"/>
    <s v="BWI"/>
    <s v="Baltimore, MD"/>
    <x v="10"/>
    <s v="Chicago, IL"/>
    <n v="-7"/>
    <n v="-29"/>
    <n v="141"/>
    <n v="119"/>
    <n v="0"/>
    <x v="1"/>
    <b v="0"/>
    <x v="0"/>
  </r>
  <r>
    <n v="29"/>
    <n v="6"/>
    <x v="9"/>
    <s v="ORD"/>
    <s v="Chicago, IL"/>
    <x v="108"/>
    <s v="White Plains, NY"/>
    <n v="0"/>
    <n v="-17"/>
    <n v="140"/>
    <n v="123"/>
    <n v="0"/>
    <x v="1"/>
    <b v="0"/>
    <x v="0"/>
  </r>
  <r>
    <n v="9"/>
    <n v="7"/>
    <x v="9"/>
    <s v="LEX"/>
    <s v="Lexington, KY"/>
    <x v="10"/>
    <s v="Chicago, IL"/>
    <n v="-5"/>
    <n v="-27"/>
    <n v="90"/>
    <n v="68"/>
    <n v="0"/>
    <x v="1"/>
    <b v="0"/>
    <x v="0"/>
  </r>
  <r>
    <n v="12"/>
    <n v="3"/>
    <x v="9"/>
    <s v="DFW"/>
    <s v="Dallas/Fort Worth, TX"/>
    <x v="109"/>
    <s v="Longview, TX"/>
    <n v="0"/>
    <n v="19"/>
    <n v="54"/>
    <n v="73"/>
    <n v="1"/>
    <x v="0"/>
    <b v="0"/>
    <x v="0"/>
  </r>
  <r>
    <n v="4"/>
    <n v="2"/>
    <x v="9"/>
    <s v="DFW"/>
    <s v="Dallas/Fort Worth, TX"/>
    <x v="110"/>
    <s v="Roswell, NM"/>
    <n v="-5"/>
    <n v="-14"/>
    <n v="95"/>
    <n v="86"/>
    <n v="0"/>
    <x v="1"/>
    <b v="0"/>
    <x v="0"/>
  </r>
  <r>
    <n v="2"/>
    <n v="7"/>
    <x v="9"/>
    <s v="DFW"/>
    <s v="Dallas/Fort Worth, TX"/>
    <x v="111"/>
    <s v="Fort Wayne, IN"/>
    <n v="2"/>
    <n v="-5"/>
    <n v="148"/>
    <n v="141"/>
    <n v="1"/>
    <x v="1"/>
    <b v="0"/>
    <x v="0"/>
  </r>
  <r>
    <n v="14"/>
    <n v="5"/>
    <x v="8"/>
    <s v="RIC"/>
    <s v="Richmond, VA"/>
    <x v="25"/>
    <s v="Newark, NJ"/>
    <n v="-1"/>
    <n v="-7"/>
    <n v="85"/>
    <n v="79"/>
    <n v="0"/>
    <x v="1"/>
    <b v="0"/>
    <x v="0"/>
  </r>
  <r>
    <n v="25"/>
    <n v="2"/>
    <x v="8"/>
    <s v="ORD"/>
    <s v="Chicago, IL"/>
    <x v="51"/>
    <s v="Columbus, OH"/>
    <n v="-10"/>
    <n v="-13"/>
    <n v="77"/>
    <n v="74"/>
    <n v="1"/>
    <x v="1"/>
    <b v="0"/>
    <x v="0"/>
  </r>
  <r>
    <n v="13"/>
    <n v="4"/>
    <x v="8"/>
    <s v="IAH"/>
    <s v="Houston, TX"/>
    <x v="76"/>
    <s v="Baton Rouge, LA"/>
    <n v="-5"/>
    <n v="-11"/>
    <n v="67"/>
    <n v="61"/>
    <n v="1"/>
    <x v="1"/>
    <b v="0"/>
    <x v="0"/>
  </r>
  <r>
    <n v="23"/>
    <n v="7"/>
    <x v="9"/>
    <s v="ORD"/>
    <s v="Chicago, IL"/>
    <x v="112"/>
    <s v="Fayetteville, AR"/>
    <n v="6"/>
    <n v="-11"/>
    <n v="107"/>
    <n v="90"/>
    <n v="0"/>
    <x v="1"/>
    <b v="0"/>
    <x v="0"/>
  </r>
  <r>
    <n v="6"/>
    <n v="4"/>
    <x v="9"/>
    <s v="OMA"/>
    <s v="Omaha, NE"/>
    <x v="10"/>
    <s v="Chicago, IL"/>
    <n v="22"/>
    <n v="16"/>
    <n v="96"/>
    <n v="90"/>
    <n v="1"/>
    <x v="0"/>
    <b v="0"/>
    <x v="0"/>
  </r>
  <r>
    <n v="13"/>
    <n v="4"/>
    <x v="9"/>
    <s v="ORD"/>
    <s v="Chicago, IL"/>
    <x v="24"/>
    <s v="Pittsburgh, PA"/>
    <n v="-2"/>
    <n v="-2"/>
    <n v="92"/>
    <n v="92"/>
    <n v="0"/>
    <x v="1"/>
    <b v="0"/>
    <x v="0"/>
  </r>
  <r>
    <n v="21"/>
    <n v="5"/>
    <x v="9"/>
    <s v="HOU"/>
    <s v="Houston, TX"/>
    <x v="1"/>
    <s v="Dallas/Fort Worth, TX"/>
    <n v="0"/>
    <n v="25"/>
    <n v="72"/>
    <n v="97"/>
    <n v="0"/>
    <x v="0"/>
    <b v="0"/>
    <x v="0"/>
  </r>
  <r>
    <n v="31"/>
    <n v="1"/>
    <x v="9"/>
    <s v="CVG"/>
    <s v="Cincinnati, OH"/>
    <x v="1"/>
    <s v="Dallas/Fort Worth, TX"/>
    <n v="-7"/>
    <n v="-16"/>
    <n v="150"/>
    <n v="141"/>
    <n v="1"/>
    <x v="1"/>
    <b v="0"/>
    <x v="0"/>
  </r>
  <r>
    <n v="22"/>
    <n v="6"/>
    <x v="9"/>
    <s v="DFW"/>
    <s v="Dallas/Fort Worth, TX"/>
    <x v="113"/>
    <s v="Cincinnati, OH"/>
    <n v="-3"/>
    <n v="-14"/>
    <n v="144"/>
    <n v="133"/>
    <n v="1"/>
    <x v="1"/>
    <b v="0"/>
    <x v="0"/>
  </r>
  <r>
    <n v="17"/>
    <n v="1"/>
    <x v="9"/>
    <s v="XNA"/>
    <s v="Fayetteville, AR"/>
    <x v="23"/>
    <s v="New York, NY"/>
    <n v="-6"/>
    <n v="-5"/>
    <n v="177"/>
    <n v="178"/>
    <n v="0"/>
    <x v="1"/>
    <b v="0"/>
    <x v="0"/>
  </r>
  <r>
    <n v="16"/>
    <n v="7"/>
    <x v="9"/>
    <s v="ORD"/>
    <s v="Chicago, IL"/>
    <x v="112"/>
    <s v="Fayetteville, AR"/>
    <n v="-1"/>
    <n v="-13"/>
    <n v="112"/>
    <n v="100"/>
    <n v="1"/>
    <x v="1"/>
    <b v="0"/>
    <x v="0"/>
  </r>
  <r>
    <n v="30"/>
    <n v="7"/>
    <x v="9"/>
    <s v="XNA"/>
    <s v="Fayetteville, AR"/>
    <x v="10"/>
    <s v="Chicago, IL"/>
    <n v="-18"/>
    <n v="-21"/>
    <n v="106"/>
    <n v="103"/>
    <n v="1"/>
    <x v="1"/>
    <b v="0"/>
    <x v="0"/>
  </r>
  <r>
    <n v="25"/>
    <n v="2"/>
    <x v="9"/>
    <s v="DFW"/>
    <s v="Dallas/Fort Worth, TX"/>
    <x v="114"/>
    <s v="Lafayette, LA"/>
    <n v="-3"/>
    <n v="4"/>
    <n v="84"/>
    <n v="91"/>
    <n v="1"/>
    <x v="0"/>
    <b v="0"/>
    <x v="0"/>
  </r>
  <r>
    <n v="25"/>
    <n v="2"/>
    <x v="9"/>
    <s v="COU"/>
    <s v="Columbia, MO"/>
    <x v="1"/>
    <s v="Dallas/Fort Worth, TX"/>
    <n v="-9"/>
    <n v="-13"/>
    <n v="107"/>
    <n v="103"/>
    <n v="0"/>
    <x v="1"/>
    <b v="0"/>
    <x v="0"/>
  </r>
  <r>
    <n v="19"/>
    <n v="3"/>
    <x v="10"/>
    <s v="FLL"/>
    <s v="Fort Lauderdale, FL"/>
    <x v="115"/>
    <s v="Atlantic City, NJ"/>
    <n v="-4"/>
    <n v="4"/>
    <n v="151"/>
    <n v="159"/>
    <n v="1"/>
    <x v="0"/>
    <b v="0"/>
    <x v="0"/>
  </r>
  <r>
    <n v="29"/>
    <n v="6"/>
    <x v="10"/>
    <s v="ACY"/>
    <s v="Atlantic City, NJ"/>
    <x v="32"/>
    <s v="Orlando, FL"/>
    <n v="2"/>
    <n v="12"/>
    <n v="136"/>
    <n v="146"/>
    <n v="1"/>
    <x v="0"/>
    <b v="0"/>
    <x v="0"/>
  </r>
  <r>
    <n v="18"/>
    <n v="2"/>
    <x v="9"/>
    <s v="DTW"/>
    <s v="Detroit, MI"/>
    <x v="23"/>
    <s v="New York, NY"/>
    <n v="22"/>
    <n v="19"/>
    <n v="109"/>
    <n v="106"/>
    <n v="1"/>
    <x v="0"/>
    <b v="0"/>
    <x v="0"/>
  </r>
  <r>
    <n v="28"/>
    <n v="5"/>
    <x v="9"/>
    <s v="EVV"/>
    <s v="Evansville, IN"/>
    <x v="10"/>
    <s v="Chicago, IL"/>
    <n v="-9"/>
    <n v="-27"/>
    <n v="93"/>
    <n v="75"/>
    <n v="1"/>
    <x v="1"/>
    <b v="0"/>
    <x v="0"/>
  </r>
  <r>
    <n v="1"/>
    <n v="6"/>
    <x v="10"/>
    <s v="MYR"/>
    <s v="Myrtle Beach, SC"/>
    <x v="8"/>
    <s v="Boston, MA"/>
    <n v="-6"/>
    <n v="-14"/>
    <n v="118"/>
    <n v="110"/>
    <n v="0"/>
    <x v="1"/>
    <b v="0"/>
    <x v="0"/>
  </r>
  <r>
    <n v="12"/>
    <n v="3"/>
    <x v="10"/>
    <s v="LAS"/>
    <s v="Las Vegas, NV"/>
    <x v="33"/>
    <s v="Detroit, MI"/>
    <n v="-4"/>
    <n v="0"/>
    <n v="234"/>
    <n v="238"/>
    <n v="1"/>
    <x v="1"/>
    <b v="0"/>
    <x v="0"/>
  </r>
  <r>
    <n v="22"/>
    <n v="6"/>
    <x v="10"/>
    <s v="DTW"/>
    <s v="Detroit, MI"/>
    <x v="23"/>
    <s v="New York, NY"/>
    <n v="-3"/>
    <n v="2"/>
    <n v="95"/>
    <n v="100"/>
    <n v="1"/>
    <x v="0"/>
    <b v="0"/>
    <x v="0"/>
  </r>
  <r>
    <n v="14"/>
    <n v="5"/>
    <x v="10"/>
    <s v="DFW"/>
    <s v="Dallas/Fort Worth, TX"/>
    <x v="58"/>
    <s v="Fort Lauderdale, FL"/>
    <n v="31"/>
    <n v="21"/>
    <n v="176"/>
    <n v="166"/>
    <n v="0"/>
    <x v="0"/>
    <b v="0"/>
    <x v="0"/>
  </r>
  <r>
    <n v="24"/>
    <n v="1"/>
    <x v="10"/>
    <s v="FLL"/>
    <s v="Fort Lauderdale, FL"/>
    <x v="10"/>
    <s v="Chicago, IL"/>
    <n v="-7"/>
    <n v="-20"/>
    <n v="190"/>
    <n v="177"/>
    <n v="1"/>
    <x v="1"/>
    <b v="0"/>
    <x v="0"/>
  </r>
  <r>
    <n v="17"/>
    <n v="1"/>
    <x v="10"/>
    <s v="MYR"/>
    <s v="Myrtle Beach, SC"/>
    <x v="18"/>
    <s v="Baltimore, MD"/>
    <n v="-6"/>
    <n v="-12"/>
    <n v="85"/>
    <n v="79"/>
    <n v="0"/>
    <x v="1"/>
    <b v="0"/>
    <x v="0"/>
  </r>
  <r>
    <n v="10"/>
    <n v="1"/>
    <x v="10"/>
    <s v="DEN"/>
    <s v="Denver, CO"/>
    <x v="10"/>
    <s v="Chicago, IL"/>
    <n v="2"/>
    <n v="-12"/>
    <n v="147"/>
    <n v="133"/>
    <n v="0"/>
    <x v="1"/>
    <b v="0"/>
    <x v="0"/>
  </r>
  <r>
    <n v="14"/>
    <n v="5"/>
    <x v="10"/>
    <s v="IAG"/>
    <s v="Niagara Falls, NY"/>
    <x v="58"/>
    <s v="Fort Lauderdale, FL"/>
    <n v="-5"/>
    <n v="-11"/>
    <n v="170"/>
    <n v="164"/>
    <n v="1"/>
    <x v="1"/>
    <b v="0"/>
    <x v="0"/>
  </r>
  <r>
    <n v="3"/>
    <n v="1"/>
    <x v="10"/>
    <s v="FLL"/>
    <s v="Fort Lauderdale, FL"/>
    <x v="54"/>
    <s v="New Orleans, LA"/>
    <n v="-5"/>
    <n v="3"/>
    <n v="114"/>
    <n v="122"/>
    <n v="1"/>
    <x v="0"/>
    <b v="0"/>
    <x v="0"/>
  </r>
  <r>
    <n v="1"/>
    <n v="6"/>
    <x v="10"/>
    <s v="MCI"/>
    <s v="Kansas City, MO"/>
    <x v="27"/>
    <s v="Houston, TX"/>
    <n v="-5"/>
    <n v="-11"/>
    <n v="116"/>
    <n v="110"/>
    <n v="1"/>
    <x v="1"/>
    <b v="0"/>
    <x v="0"/>
  </r>
  <r>
    <n v="6"/>
    <n v="4"/>
    <x v="9"/>
    <s v="TOL"/>
    <s v="Toledo, OH"/>
    <x v="10"/>
    <s v="Chicago, IL"/>
    <n v="2"/>
    <n v="5"/>
    <n v="75"/>
    <n v="78"/>
    <n v="0"/>
    <x v="0"/>
    <b v="0"/>
    <x v="0"/>
  </r>
  <r>
    <n v="2"/>
    <n v="7"/>
    <x v="9"/>
    <s v="XNA"/>
    <s v="Fayetteville, AR"/>
    <x v="1"/>
    <s v="Dallas/Fort Worth, TX"/>
    <n v="-7"/>
    <n v="-21"/>
    <n v="76"/>
    <n v="62"/>
    <n v="0"/>
    <x v="1"/>
    <b v="0"/>
    <x v="0"/>
  </r>
  <r>
    <n v="12"/>
    <n v="3"/>
    <x v="9"/>
    <s v="DFW"/>
    <s v="Dallas/Fort Worth, TX"/>
    <x v="116"/>
    <s v="San Angelo, TX"/>
    <n v="-3"/>
    <n v="-13"/>
    <n v="67"/>
    <n v="57"/>
    <n v="1"/>
    <x v="1"/>
    <b v="0"/>
    <x v="0"/>
  </r>
  <r>
    <n v="3"/>
    <n v="1"/>
    <x v="6"/>
    <s v="PHX"/>
    <s v="Phoenix, AZ"/>
    <x v="117"/>
    <s v="Flagstaff, AZ"/>
    <n v="-7"/>
    <n v="1"/>
    <n v="49"/>
    <n v="57"/>
    <n v="1"/>
    <x v="0"/>
    <b v="0"/>
    <x v="0"/>
  </r>
  <r>
    <n v="22"/>
    <n v="6"/>
    <x v="6"/>
    <s v="BNA"/>
    <s v="Nashville, TN"/>
    <x v="28"/>
    <s v="Minneapolis, MN"/>
    <n v="-3"/>
    <n v="-12"/>
    <n v="133"/>
    <n v="124"/>
    <n v="1"/>
    <x v="1"/>
    <b v="0"/>
    <x v="0"/>
  </r>
  <r>
    <n v="23"/>
    <n v="7"/>
    <x v="6"/>
    <s v="SEA"/>
    <s v="Seattle, WA"/>
    <x v="118"/>
    <s v="Boise, ID"/>
    <n v="15"/>
    <n v="3"/>
    <n v="87"/>
    <n v="75"/>
    <n v="1"/>
    <x v="0"/>
    <b v="0"/>
    <x v="0"/>
  </r>
  <r>
    <n v="23"/>
    <n v="7"/>
    <x v="6"/>
    <s v="PSP"/>
    <s v="Palm Springs, CA"/>
    <x v="22"/>
    <s v="Phoenix, AZ"/>
    <n v="-7"/>
    <n v="10"/>
    <n v="82"/>
    <n v="99"/>
    <n v="1"/>
    <x v="0"/>
    <b v="0"/>
    <x v="0"/>
  </r>
  <r>
    <n v="5"/>
    <n v="3"/>
    <x v="6"/>
    <s v="LAX"/>
    <s v="Los Angeles, CA"/>
    <x v="29"/>
    <s v="San Diego, CA"/>
    <n v="-3"/>
    <n v="-9"/>
    <n v="56"/>
    <n v="50"/>
    <n v="0"/>
    <x v="1"/>
    <b v="0"/>
    <x v="0"/>
  </r>
  <r>
    <n v="12"/>
    <n v="3"/>
    <x v="6"/>
    <s v="LAX"/>
    <s v="Los Angeles, CA"/>
    <x v="29"/>
    <s v="San Diego, CA"/>
    <n v="18"/>
    <n v="17"/>
    <n v="56"/>
    <n v="55"/>
    <n v="0"/>
    <x v="0"/>
    <b v="0"/>
    <x v="0"/>
  </r>
  <r>
    <n v="14"/>
    <n v="5"/>
    <x v="6"/>
    <s v="DEN"/>
    <s v="Denver, CO"/>
    <x v="119"/>
    <s v="Springfield, MO"/>
    <n v="2"/>
    <n v="15"/>
    <n v="111"/>
    <n v="124"/>
    <n v="0"/>
    <x v="0"/>
    <b v="0"/>
    <x v="0"/>
  </r>
  <r>
    <n v="14"/>
    <n v="5"/>
    <x v="6"/>
    <s v="ORD"/>
    <s v="Chicago, IL"/>
    <x v="1"/>
    <s v="Dallas/Fort Worth, TX"/>
    <n v="1"/>
    <n v="-10"/>
    <n v="149"/>
    <n v="138"/>
    <n v="1"/>
    <x v="1"/>
    <b v="0"/>
    <x v="0"/>
  </r>
  <r>
    <n v="17"/>
    <n v="1"/>
    <x v="6"/>
    <s v="PDX"/>
    <s v="Portland, OR"/>
    <x v="83"/>
    <s v="Burbank, CA"/>
    <n v="-5"/>
    <n v="-17"/>
    <n v="132"/>
    <n v="120"/>
    <n v="1"/>
    <x v="1"/>
    <b v="0"/>
    <x v="0"/>
  </r>
  <r>
    <n v="11"/>
    <n v="2"/>
    <x v="6"/>
    <s v="IDA"/>
    <s v="Idaho Falls, ID"/>
    <x v="56"/>
    <s v="Salt Lake City, UT"/>
    <n v="-3"/>
    <n v="4"/>
    <n v="63"/>
    <n v="70"/>
    <n v="1"/>
    <x v="0"/>
    <b v="0"/>
    <x v="0"/>
  </r>
  <r>
    <n v="26"/>
    <n v="3"/>
    <x v="6"/>
    <s v="LAX"/>
    <s v="Los Angeles, CA"/>
    <x v="67"/>
    <s v="Oakland, CA"/>
    <n v="-7"/>
    <n v="3"/>
    <n v="85"/>
    <n v="95"/>
    <n v="0"/>
    <x v="0"/>
    <b v="0"/>
    <x v="0"/>
  </r>
  <r>
    <n v="20"/>
    <n v="4"/>
    <x v="6"/>
    <s v="ORD"/>
    <s v="Chicago, IL"/>
    <x v="120"/>
    <s v="Eau Claire, WI"/>
    <n v="0"/>
    <n v="2"/>
    <n v="76"/>
    <n v="78"/>
    <n v="1"/>
    <x v="0"/>
    <b v="0"/>
    <x v="0"/>
  </r>
  <r>
    <n v="25"/>
    <n v="2"/>
    <x v="6"/>
    <s v="PHX"/>
    <s v="Phoenix, AZ"/>
    <x v="21"/>
    <s v="Los Angeles, CA"/>
    <n v="-2"/>
    <n v="-9"/>
    <n v="90"/>
    <n v="83"/>
    <n v="0"/>
    <x v="1"/>
    <b v="0"/>
    <x v="0"/>
  </r>
  <r>
    <n v="17"/>
    <n v="1"/>
    <x v="6"/>
    <s v="ASE"/>
    <s v="Aspen, CO"/>
    <x v="20"/>
    <s v="Denver, CO"/>
    <n v="-6"/>
    <n v="15"/>
    <n v="53"/>
    <n v="74"/>
    <n v="0"/>
    <x v="0"/>
    <b v="0"/>
    <x v="0"/>
  </r>
  <r>
    <n v="11"/>
    <n v="2"/>
    <x v="6"/>
    <s v="MSP"/>
    <s v="Minneapolis, MN"/>
    <x v="121"/>
    <s v="Wichita, KS"/>
    <n v="-3"/>
    <n v="-18"/>
    <n v="116"/>
    <n v="101"/>
    <n v="0"/>
    <x v="1"/>
    <b v="0"/>
    <x v="0"/>
  </r>
  <r>
    <n v="8"/>
    <n v="6"/>
    <x v="6"/>
    <s v="MSP"/>
    <s v="Minneapolis, MN"/>
    <x v="122"/>
    <s v="Des Moines, IA"/>
    <n v="-5"/>
    <n v="-8"/>
    <n v="67"/>
    <n v="64"/>
    <n v="0"/>
    <x v="1"/>
    <b v="0"/>
    <x v="0"/>
  </r>
  <r>
    <n v="28"/>
    <n v="5"/>
    <x v="6"/>
    <s v="RDD"/>
    <s v="Redding, CA"/>
    <x v="12"/>
    <s v="San Francisco, CA"/>
    <n v="-3"/>
    <n v="-7"/>
    <n v="70"/>
    <n v="66"/>
    <n v="0"/>
    <x v="1"/>
    <b v="0"/>
    <x v="0"/>
  </r>
  <r>
    <n v="3"/>
    <n v="1"/>
    <x v="6"/>
    <s v="ORD"/>
    <s v="Chicago, IL"/>
    <x v="68"/>
    <s v="Charleston, SC"/>
    <n v="-4"/>
    <n v="-12"/>
    <n v="131"/>
    <n v="123"/>
    <n v="0"/>
    <x v="1"/>
    <b v="0"/>
    <x v="0"/>
  </r>
  <r>
    <n v="20"/>
    <n v="4"/>
    <x v="6"/>
    <s v="HLN"/>
    <s v="Helena, MT"/>
    <x v="56"/>
    <s v="Salt Lake City, UT"/>
    <n v="-8"/>
    <n v="-12"/>
    <n v="76"/>
    <n v="72"/>
    <n v="1"/>
    <x v="1"/>
    <b v="0"/>
    <x v="0"/>
  </r>
  <r>
    <n v="25"/>
    <n v="2"/>
    <x v="6"/>
    <s v="LAX"/>
    <s v="Los Angeles, CA"/>
    <x v="30"/>
    <s v="Sacramento, CA"/>
    <n v="12"/>
    <n v="22"/>
    <n v="93"/>
    <n v="103"/>
    <n v="1"/>
    <x v="0"/>
    <b v="0"/>
    <x v="0"/>
  </r>
  <r>
    <n v="9"/>
    <n v="7"/>
    <x v="6"/>
    <s v="PHX"/>
    <s v="Phoenix, AZ"/>
    <x v="123"/>
    <s v="San Luis Obispo, CA"/>
    <n v="-3"/>
    <n v="5"/>
    <n v="97"/>
    <n v="105"/>
    <n v="1"/>
    <x v="0"/>
    <b v="0"/>
    <x v="0"/>
  </r>
  <r>
    <n v="8"/>
    <n v="6"/>
    <x v="6"/>
    <s v="PSC"/>
    <s v="Pasco/Kennewick/Richland, WA"/>
    <x v="20"/>
    <s v="Denver, CO"/>
    <n v="0"/>
    <n v="1"/>
    <n v="137"/>
    <n v="138"/>
    <n v="0"/>
    <x v="0"/>
    <b v="0"/>
    <x v="0"/>
  </r>
  <r>
    <n v="26"/>
    <n v="3"/>
    <x v="6"/>
    <s v="FAT"/>
    <s v="Fresno, CA"/>
    <x v="20"/>
    <s v="Denver, CO"/>
    <n v="-6"/>
    <n v="12"/>
    <n v="140"/>
    <n v="158"/>
    <n v="1"/>
    <x v="0"/>
    <b v="0"/>
    <x v="0"/>
  </r>
  <r>
    <n v="3"/>
    <n v="1"/>
    <x v="9"/>
    <s v="ORD"/>
    <s v="Chicago, IL"/>
    <x v="104"/>
    <s v="Oklahoma City, OK"/>
    <n v="20"/>
    <n v="18"/>
    <n v="119"/>
    <n v="117"/>
    <n v="0"/>
    <x v="0"/>
    <b v="0"/>
    <x v="0"/>
  </r>
  <r>
    <n v="30"/>
    <n v="7"/>
    <x v="9"/>
    <s v="ORD"/>
    <s v="Chicago, IL"/>
    <x v="124"/>
    <s v="Evansville, IN"/>
    <n v="-7"/>
    <n v="-18"/>
    <n v="75"/>
    <n v="64"/>
    <n v="1"/>
    <x v="1"/>
    <b v="0"/>
    <x v="0"/>
  </r>
  <r>
    <n v="25"/>
    <n v="2"/>
    <x v="9"/>
    <s v="ORD"/>
    <s v="Chicago, IL"/>
    <x v="113"/>
    <s v="Cincinnati, OH"/>
    <n v="-3"/>
    <n v="-16"/>
    <n v="76"/>
    <n v="63"/>
    <n v="1"/>
    <x v="1"/>
    <b v="0"/>
    <x v="0"/>
  </r>
  <r>
    <n v="29"/>
    <n v="6"/>
    <x v="6"/>
    <s v="IAH"/>
    <s v="Houston, TX"/>
    <x v="45"/>
    <s v="San Antonio, TX"/>
    <n v="-17"/>
    <n v="-14"/>
    <n v="63"/>
    <n v="66"/>
    <n v="0"/>
    <x v="1"/>
    <b v="0"/>
    <x v="0"/>
  </r>
  <r>
    <n v="11"/>
    <n v="2"/>
    <x v="8"/>
    <s v="ORD"/>
    <s v="Chicago, IL"/>
    <x v="59"/>
    <s v="Omaha, NE"/>
    <n v="-2"/>
    <n v="-9"/>
    <n v="93"/>
    <n v="86"/>
    <n v="0"/>
    <x v="1"/>
    <b v="0"/>
    <x v="0"/>
  </r>
  <r>
    <n v="16"/>
    <n v="7"/>
    <x v="8"/>
    <s v="OKC"/>
    <s v="Oklahoma City, OK"/>
    <x v="10"/>
    <s v="Chicago, IL"/>
    <n v="-3"/>
    <n v="-5"/>
    <n v="131"/>
    <n v="129"/>
    <n v="0"/>
    <x v="1"/>
    <b v="0"/>
    <x v="0"/>
  </r>
  <r>
    <n v="24"/>
    <n v="1"/>
    <x v="6"/>
    <s v="SFO"/>
    <s v="San Francisco, CA"/>
    <x v="125"/>
    <s v="Eugene, OR"/>
    <n v="-5"/>
    <n v="-27"/>
    <n v="99"/>
    <n v="77"/>
    <n v="1"/>
    <x v="1"/>
    <b v="0"/>
    <x v="0"/>
  </r>
  <r>
    <n v="9"/>
    <n v="7"/>
    <x v="6"/>
    <s v="MSP"/>
    <s v="Minneapolis, MN"/>
    <x v="106"/>
    <s v="Bismarck/Mandan, ND"/>
    <n v="-2"/>
    <n v="6"/>
    <n v="86"/>
    <n v="94"/>
    <n v="1"/>
    <x v="0"/>
    <b v="0"/>
    <x v="0"/>
  </r>
  <r>
    <n v="5"/>
    <n v="3"/>
    <x v="6"/>
    <s v="DTW"/>
    <s v="Detroit, MI"/>
    <x v="35"/>
    <s v="Madison, WI"/>
    <n v="-4"/>
    <n v="-14"/>
    <n v="76"/>
    <n v="66"/>
    <n v="0"/>
    <x v="1"/>
    <b v="0"/>
    <x v="0"/>
  </r>
  <r>
    <n v="27"/>
    <n v="4"/>
    <x v="6"/>
    <s v="LAX"/>
    <s v="Los Angeles, CA"/>
    <x v="123"/>
    <s v="San Luis Obispo, CA"/>
    <n v="-8"/>
    <n v="-5"/>
    <n v="58"/>
    <n v="61"/>
    <n v="1"/>
    <x v="1"/>
    <b v="0"/>
    <x v="0"/>
  </r>
  <r>
    <n v="3"/>
    <n v="1"/>
    <x v="6"/>
    <s v="DEN"/>
    <s v="Denver, CO"/>
    <x v="122"/>
    <s v="Des Moines, IA"/>
    <n v="-8"/>
    <n v="1"/>
    <n v="107"/>
    <n v="116"/>
    <n v="0"/>
    <x v="0"/>
    <b v="0"/>
    <x v="0"/>
  </r>
  <r>
    <n v="6"/>
    <n v="4"/>
    <x v="6"/>
    <s v="LAX"/>
    <s v="Los Angeles, CA"/>
    <x v="45"/>
    <s v="San Antonio, TX"/>
    <n v="-7"/>
    <n v="-4"/>
    <n v="180"/>
    <n v="183"/>
    <n v="0"/>
    <x v="1"/>
    <b v="0"/>
    <x v="0"/>
  </r>
  <r>
    <n v="24"/>
    <n v="1"/>
    <x v="6"/>
    <s v="MSP"/>
    <s v="Minneapolis, MN"/>
    <x v="126"/>
    <s v="Williston, ND"/>
    <n v="-6"/>
    <n v="-23"/>
    <n v="114"/>
    <n v="97"/>
    <n v="0"/>
    <x v="1"/>
    <b v="0"/>
    <x v="0"/>
  </r>
  <r>
    <n v="20"/>
    <n v="4"/>
    <x v="6"/>
    <s v="MSP"/>
    <s v="Minneapolis, MN"/>
    <x v="127"/>
    <s v="Grand Forks, ND"/>
    <n v="-2"/>
    <n v="-4"/>
    <n v="72"/>
    <n v="70"/>
    <n v="0"/>
    <x v="1"/>
    <b v="0"/>
    <x v="0"/>
  </r>
  <r>
    <n v="9"/>
    <n v="7"/>
    <x v="6"/>
    <s v="VPS"/>
    <s v="Valparaiso, FL"/>
    <x v="27"/>
    <s v="Houston, TX"/>
    <n v="-2"/>
    <n v="-4"/>
    <n v="103"/>
    <n v="101"/>
    <n v="0"/>
    <x v="1"/>
    <b v="0"/>
    <x v="0"/>
  </r>
  <r>
    <n v="11"/>
    <n v="2"/>
    <x v="6"/>
    <s v="LAX"/>
    <s v="Los Angeles, CA"/>
    <x v="29"/>
    <s v="San Diego, CA"/>
    <n v="2"/>
    <n v="-12"/>
    <n v="52"/>
    <n v="38"/>
    <n v="0"/>
    <x v="1"/>
    <b v="0"/>
    <x v="0"/>
  </r>
  <r>
    <n v="12"/>
    <n v="3"/>
    <x v="6"/>
    <s v="EUG"/>
    <s v="Eugene, OR"/>
    <x v="12"/>
    <s v="San Francisco, CA"/>
    <n v="-3"/>
    <n v="11"/>
    <n v="99"/>
    <n v="113"/>
    <n v="1"/>
    <x v="0"/>
    <b v="0"/>
    <x v="0"/>
  </r>
  <r>
    <n v="7"/>
    <n v="5"/>
    <x v="6"/>
    <s v="SFO"/>
    <s v="San Francisco, CA"/>
    <x v="128"/>
    <s v="Bakersfield, CA"/>
    <n v="4"/>
    <n v="3"/>
    <n v="77"/>
    <n v="76"/>
    <n v="1"/>
    <x v="0"/>
    <b v="0"/>
    <x v="0"/>
  </r>
  <r>
    <n v="10"/>
    <n v="1"/>
    <x v="6"/>
    <s v="TUS"/>
    <s v="Tucson, AZ"/>
    <x v="56"/>
    <s v="Salt Lake City, UT"/>
    <n v="-4"/>
    <n v="-12"/>
    <n v="109"/>
    <n v="101"/>
    <n v="1"/>
    <x v="1"/>
    <b v="0"/>
    <x v="0"/>
  </r>
  <r>
    <n v="1"/>
    <n v="6"/>
    <x v="6"/>
    <s v="PHX"/>
    <s v="Phoenix, AZ"/>
    <x v="11"/>
    <s v="Seattle, WA"/>
    <n v="-4"/>
    <n v="-14"/>
    <n v="180"/>
    <n v="170"/>
    <n v="0"/>
    <x v="1"/>
    <b v="0"/>
    <x v="0"/>
  </r>
  <r>
    <n v="15"/>
    <n v="6"/>
    <x v="6"/>
    <s v="JAX"/>
    <s v="Jacksonville, FL"/>
    <x v="10"/>
    <s v="Chicago, IL"/>
    <n v="0"/>
    <n v="1"/>
    <n v="150"/>
    <n v="151"/>
    <n v="1"/>
    <x v="0"/>
    <b v="0"/>
    <x v="0"/>
  </r>
  <r>
    <n v="23"/>
    <n v="7"/>
    <x v="6"/>
    <s v="MOT"/>
    <s v="Minot, ND"/>
    <x v="28"/>
    <s v="Minneapolis, MN"/>
    <n v="0"/>
    <n v="3"/>
    <n v="85"/>
    <n v="88"/>
    <n v="0"/>
    <x v="0"/>
    <b v="0"/>
    <x v="0"/>
  </r>
  <r>
    <n v="18"/>
    <n v="2"/>
    <x v="6"/>
    <s v="JAC"/>
    <s v="Jackson, WY"/>
    <x v="21"/>
    <s v="Los Angeles, CA"/>
    <n v="-6"/>
    <n v="-10"/>
    <n v="149"/>
    <n v="145"/>
    <n v="1"/>
    <x v="1"/>
    <b v="0"/>
    <x v="0"/>
  </r>
  <r>
    <n v="26"/>
    <n v="3"/>
    <x v="6"/>
    <s v="CVG"/>
    <s v="Cincinnati, OH"/>
    <x v="36"/>
    <s v="Nashville, TN"/>
    <n v="-4"/>
    <n v="-12"/>
    <n v="66"/>
    <n v="58"/>
    <n v="1"/>
    <x v="1"/>
    <b v="0"/>
    <x v="0"/>
  </r>
  <r>
    <n v="12"/>
    <n v="3"/>
    <x v="6"/>
    <s v="SNA"/>
    <s v="Santa Ana, CA"/>
    <x v="56"/>
    <s v="Salt Lake City, UT"/>
    <n v="-8"/>
    <n v="-18"/>
    <n v="105"/>
    <n v="95"/>
    <n v="1"/>
    <x v="1"/>
    <b v="0"/>
    <x v="0"/>
  </r>
  <r>
    <n v="10"/>
    <n v="1"/>
    <x v="6"/>
    <s v="DTW"/>
    <s v="Detroit, MI"/>
    <x v="129"/>
    <s v="Appleton, WI"/>
    <n v="-8"/>
    <n v="-7"/>
    <n v="86"/>
    <n v="87"/>
    <n v="1"/>
    <x v="1"/>
    <b v="0"/>
    <x v="0"/>
  </r>
  <r>
    <n v="28"/>
    <n v="5"/>
    <x v="6"/>
    <s v="YUM"/>
    <s v="Yuma, AZ"/>
    <x v="22"/>
    <s v="Phoenix, AZ"/>
    <n v="-8"/>
    <n v="-19"/>
    <n v="54"/>
    <n v="43"/>
    <n v="1"/>
    <x v="1"/>
    <b v="0"/>
    <x v="0"/>
  </r>
  <r>
    <n v="13"/>
    <n v="4"/>
    <x v="6"/>
    <s v="PHX"/>
    <s v="Phoenix, AZ"/>
    <x v="130"/>
    <s v="Santa Barbara, CA"/>
    <n v="-4"/>
    <n v="-12"/>
    <n v="96"/>
    <n v="88"/>
    <n v="1"/>
    <x v="1"/>
    <b v="0"/>
    <x v="0"/>
  </r>
  <r>
    <n v="23"/>
    <n v="7"/>
    <x v="6"/>
    <s v="DEN"/>
    <s v="Denver, CO"/>
    <x v="131"/>
    <s v="Gillette, WY"/>
    <n v="-12"/>
    <n v="-25"/>
    <n v="80"/>
    <n v="67"/>
    <n v="1"/>
    <x v="1"/>
    <b v="0"/>
    <x v="0"/>
  </r>
  <r>
    <n v="21"/>
    <n v="5"/>
    <x v="6"/>
    <s v="LGB"/>
    <s v="Long Beach, CA"/>
    <x v="56"/>
    <s v="Salt Lake City, UT"/>
    <n v="-6"/>
    <n v="-2"/>
    <n v="112"/>
    <n v="116"/>
    <n v="1"/>
    <x v="1"/>
    <b v="0"/>
    <x v="0"/>
  </r>
  <r>
    <n v="5"/>
    <n v="3"/>
    <x v="6"/>
    <s v="SLC"/>
    <s v="Salt Lake City, UT"/>
    <x v="72"/>
    <s v="Long Beach, CA"/>
    <n v="20"/>
    <n v="14"/>
    <n v="116"/>
    <n v="110"/>
    <n v="0"/>
    <x v="0"/>
    <b v="0"/>
    <x v="0"/>
  </r>
  <r>
    <n v="16"/>
    <n v="7"/>
    <x v="6"/>
    <s v="SLC"/>
    <s v="Salt Lake City, UT"/>
    <x v="132"/>
    <s v="Elko, NV"/>
    <n v="-3"/>
    <n v="-7"/>
    <n v="52"/>
    <n v="48"/>
    <n v="1"/>
    <x v="1"/>
    <b v="0"/>
    <x v="0"/>
  </r>
  <r>
    <n v="7"/>
    <n v="5"/>
    <x v="6"/>
    <s v="SFO"/>
    <s v="San Francisco, CA"/>
    <x v="56"/>
    <s v="Salt Lake City, UT"/>
    <n v="-6"/>
    <n v="7"/>
    <n v="107"/>
    <n v="120"/>
    <n v="1"/>
    <x v="0"/>
    <b v="0"/>
    <x v="0"/>
  </r>
  <r>
    <n v="8"/>
    <n v="6"/>
    <x v="6"/>
    <s v="CVG"/>
    <s v="Cincinnati, OH"/>
    <x v="27"/>
    <s v="Houston, TX"/>
    <n v="-4"/>
    <n v="-16"/>
    <n v="147"/>
    <n v="135"/>
    <n v="1"/>
    <x v="1"/>
    <b v="0"/>
    <x v="0"/>
  </r>
  <r>
    <n v="16"/>
    <n v="7"/>
    <x v="6"/>
    <s v="SBA"/>
    <s v="Santa Barbara, CA"/>
    <x v="21"/>
    <s v="Los Angeles, CA"/>
    <n v="-10"/>
    <n v="13"/>
    <n v="57"/>
    <n v="80"/>
    <n v="0"/>
    <x v="0"/>
    <b v="0"/>
    <x v="0"/>
  </r>
  <r>
    <n v="14"/>
    <n v="5"/>
    <x v="6"/>
    <s v="DFW"/>
    <s v="Dallas/Fort Worth, TX"/>
    <x v="21"/>
    <s v="Los Angeles, CA"/>
    <n v="1"/>
    <n v="-16"/>
    <n v="199"/>
    <n v="182"/>
    <n v="1"/>
    <x v="1"/>
    <b v="0"/>
    <x v="0"/>
  </r>
  <r>
    <n v="26"/>
    <n v="3"/>
    <x v="6"/>
    <s v="LSE"/>
    <s v="La Crosse, WI"/>
    <x v="28"/>
    <s v="Minneapolis, MN"/>
    <n v="1"/>
    <n v="10"/>
    <n v="55"/>
    <n v="64"/>
    <n v="1"/>
    <x v="0"/>
    <b v="0"/>
    <x v="0"/>
  </r>
  <r>
    <n v="6"/>
    <n v="4"/>
    <x v="6"/>
    <s v="ORD"/>
    <s v="Chicago, IL"/>
    <x v="121"/>
    <s v="Wichita, KS"/>
    <n v="-1"/>
    <n v="-16"/>
    <n v="116"/>
    <n v="101"/>
    <n v="0"/>
    <x v="1"/>
    <b v="0"/>
    <x v="0"/>
  </r>
  <r>
    <n v="1"/>
    <n v="6"/>
    <x v="6"/>
    <s v="DEN"/>
    <s v="Denver, CO"/>
    <x v="133"/>
    <s v="Lincoln, NE"/>
    <n v="-10"/>
    <n v="-15"/>
    <n v="83"/>
    <n v="78"/>
    <n v="0"/>
    <x v="1"/>
    <b v="0"/>
    <x v="0"/>
  </r>
  <r>
    <n v="12"/>
    <n v="3"/>
    <x v="6"/>
    <s v="DSM"/>
    <s v="Des Moines, IA"/>
    <x v="20"/>
    <s v="Denver, CO"/>
    <n v="22"/>
    <n v="3"/>
    <n v="118"/>
    <n v="99"/>
    <n v="0"/>
    <x v="0"/>
    <b v="0"/>
    <x v="0"/>
  </r>
  <r>
    <n v="24"/>
    <n v="1"/>
    <x v="6"/>
    <s v="DSM"/>
    <s v="Des Moines, IA"/>
    <x v="20"/>
    <s v="Denver, CO"/>
    <n v="-2"/>
    <n v="-3"/>
    <n v="118"/>
    <n v="117"/>
    <n v="1"/>
    <x v="1"/>
    <b v="0"/>
    <x v="0"/>
  </r>
  <r>
    <n v="16"/>
    <n v="7"/>
    <x v="6"/>
    <s v="ICT"/>
    <s v="Wichita, KS"/>
    <x v="20"/>
    <s v="Denver, CO"/>
    <n v="6"/>
    <n v="-6"/>
    <n v="91"/>
    <n v="79"/>
    <n v="0"/>
    <x v="1"/>
    <b v="0"/>
    <x v="0"/>
  </r>
  <r>
    <n v="3"/>
    <n v="1"/>
    <x v="6"/>
    <s v="SFO"/>
    <s v="San Francisco, CA"/>
    <x v="28"/>
    <s v="Minneapolis, MN"/>
    <n v="23"/>
    <n v="14"/>
    <n v="238"/>
    <n v="229"/>
    <n v="0"/>
    <x v="0"/>
    <b v="0"/>
    <x v="0"/>
  </r>
  <r>
    <n v="17"/>
    <n v="1"/>
    <x v="6"/>
    <s v="SMX"/>
    <s v="Santa Maria, CA"/>
    <x v="12"/>
    <s v="San Francisco, CA"/>
    <n v="0"/>
    <n v="-2"/>
    <n v="66"/>
    <n v="64"/>
    <n v="1"/>
    <x v="1"/>
    <b v="0"/>
    <x v="0"/>
  </r>
  <r>
    <n v="26"/>
    <n v="3"/>
    <x v="6"/>
    <s v="LBB"/>
    <s v="Lubbock, TX"/>
    <x v="20"/>
    <s v="Denver, CO"/>
    <n v="20"/>
    <n v="26"/>
    <n v="93"/>
    <n v="99"/>
    <n v="1"/>
    <x v="0"/>
    <b v="0"/>
    <x v="0"/>
  </r>
  <r>
    <n v="5"/>
    <n v="3"/>
    <x v="6"/>
    <s v="MSP"/>
    <s v="Minneapolis, MN"/>
    <x v="134"/>
    <s v="Brainerd, MN"/>
    <n v="-1"/>
    <n v="-8"/>
    <n v="52"/>
    <n v="45"/>
    <n v="1"/>
    <x v="1"/>
    <b v="0"/>
    <x v="0"/>
  </r>
  <r>
    <n v="25"/>
    <n v="2"/>
    <x v="6"/>
    <s v="SFO"/>
    <s v="San Francisco, CA"/>
    <x v="50"/>
    <s v="Reno, NV"/>
    <n v="-5"/>
    <n v="-14"/>
    <n v="60"/>
    <n v="51"/>
    <n v="0"/>
    <x v="1"/>
    <b v="0"/>
    <x v="0"/>
  </r>
  <r>
    <n v="9"/>
    <n v="7"/>
    <x v="6"/>
    <s v="SLC"/>
    <s v="Salt Lake City, UT"/>
    <x v="83"/>
    <s v="Burbank, CA"/>
    <n v="-2"/>
    <n v="-6"/>
    <n v="119"/>
    <n v="115"/>
    <n v="1"/>
    <x v="1"/>
    <b v="0"/>
    <x v="0"/>
  </r>
  <r>
    <n v="6"/>
    <n v="4"/>
    <x v="9"/>
    <s v="ORD"/>
    <s v="Chicago, IL"/>
    <x v="113"/>
    <s v="Cincinnati, OH"/>
    <n v="9"/>
    <n v="19"/>
    <n v="72"/>
    <n v="82"/>
    <n v="1"/>
    <x v="0"/>
    <b v="0"/>
    <x v="0"/>
  </r>
  <r>
    <n v="26"/>
    <n v="3"/>
    <x v="9"/>
    <s v="DFW"/>
    <s v="Dallas/Fort Worth, TX"/>
    <x v="135"/>
    <s v="Lake Charles, LA"/>
    <n v="3"/>
    <n v="-2"/>
    <n v="72"/>
    <n v="67"/>
    <n v="0"/>
    <x v="1"/>
    <b v="0"/>
    <x v="0"/>
  </r>
  <r>
    <n v="21"/>
    <n v="5"/>
    <x v="6"/>
    <s v="EUG"/>
    <s v="Eugene, OR"/>
    <x v="56"/>
    <s v="Salt Lake City, UT"/>
    <n v="-10"/>
    <n v="-14"/>
    <n v="107"/>
    <n v="103"/>
    <n v="1"/>
    <x v="1"/>
    <b v="0"/>
    <x v="0"/>
  </r>
  <r>
    <n v="28"/>
    <n v="5"/>
    <x v="6"/>
    <s v="DEN"/>
    <s v="Denver, CO"/>
    <x v="136"/>
    <s v="Minot, ND"/>
    <n v="-5"/>
    <n v="-13"/>
    <n v="118"/>
    <n v="110"/>
    <n v="0"/>
    <x v="1"/>
    <b v="0"/>
    <x v="0"/>
  </r>
  <r>
    <n v="22"/>
    <n v="6"/>
    <x v="6"/>
    <s v="SFO"/>
    <s v="San Francisco, CA"/>
    <x v="65"/>
    <s v="Portland, OR"/>
    <n v="-1"/>
    <n v="5"/>
    <n v="118"/>
    <n v="124"/>
    <n v="1"/>
    <x v="0"/>
    <b v="0"/>
    <x v="0"/>
  </r>
  <r>
    <n v="25"/>
    <n v="2"/>
    <x v="6"/>
    <s v="LAX"/>
    <s v="Los Angeles, CA"/>
    <x v="56"/>
    <s v="Salt Lake City, UT"/>
    <n v="2"/>
    <n v="-2"/>
    <n v="110"/>
    <n v="106"/>
    <n v="1"/>
    <x v="1"/>
    <b v="0"/>
    <x v="0"/>
  </r>
  <r>
    <n v="23"/>
    <n v="7"/>
    <x v="6"/>
    <s v="ORD"/>
    <s v="Chicago, IL"/>
    <x v="113"/>
    <s v="Cincinnati, OH"/>
    <n v="1"/>
    <n v="-5"/>
    <n v="77"/>
    <n v="71"/>
    <n v="0"/>
    <x v="1"/>
    <b v="0"/>
    <x v="0"/>
  </r>
  <r>
    <n v="27"/>
    <n v="4"/>
    <x v="6"/>
    <s v="SLC"/>
    <s v="Salt Lake City, UT"/>
    <x v="53"/>
    <s v="St. Louis, MO"/>
    <n v="23"/>
    <n v="14"/>
    <n v="173"/>
    <n v="164"/>
    <n v="1"/>
    <x v="0"/>
    <b v="0"/>
    <x v="0"/>
  </r>
  <r>
    <n v="6"/>
    <n v="4"/>
    <x v="6"/>
    <s v="FAT"/>
    <s v="Fresno, CA"/>
    <x v="56"/>
    <s v="Salt Lake City, UT"/>
    <n v="-4"/>
    <n v="2"/>
    <n v="95"/>
    <n v="101"/>
    <n v="0"/>
    <x v="0"/>
    <b v="0"/>
    <x v="0"/>
  </r>
  <r>
    <n v="22"/>
    <n v="6"/>
    <x v="6"/>
    <s v="SEA"/>
    <s v="Seattle, WA"/>
    <x v="137"/>
    <s v="Fresno, CA"/>
    <n v="-3"/>
    <n v="-2"/>
    <n v="125"/>
    <n v="126"/>
    <n v="1"/>
    <x v="1"/>
    <b v="0"/>
    <x v="0"/>
  </r>
  <r>
    <n v="31"/>
    <n v="1"/>
    <x v="6"/>
    <s v="BOI"/>
    <s v="Boise, ID"/>
    <x v="56"/>
    <s v="Salt Lake City, UT"/>
    <n v="-5"/>
    <n v="-7"/>
    <n v="67"/>
    <n v="65"/>
    <n v="0"/>
    <x v="1"/>
    <b v="0"/>
    <x v="0"/>
  </r>
  <r>
    <n v="6"/>
    <n v="4"/>
    <x v="6"/>
    <s v="SEA"/>
    <s v="Seattle, WA"/>
    <x v="47"/>
    <s v="San Jose, CA"/>
    <n v="0"/>
    <n v="1"/>
    <n v="129"/>
    <n v="130"/>
    <n v="1"/>
    <x v="0"/>
    <b v="0"/>
    <x v="0"/>
  </r>
  <r>
    <n v="8"/>
    <n v="6"/>
    <x v="6"/>
    <s v="LAX"/>
    <s v="Los Angeles, CA"/>
    <x v="1"/>
    <s v="Dallas/Fort Worth, TX"/>
    <n v="3"/>
    <n v="12"/>
    <n v="185"/>
    <n v="194"/>
    <n v="0"/>
    <x v="0"/>
    <b v="0"/>
    <x v="0"/>
  </r>
  <r>
    <n v="1"/>
    <n v="6"/>
    <x v="6"/>
    <s v="BOI"/>
    <s v="Boise, ID"/>
    <x v="10"/>
    <s v="Chicago, IL"/>
    <n v="-3"/>
    <n v="-3"/>
    <n v="208"/>
    <n v="208"/>
    <n v="0"/>
    <x v="1"/>
    <b v="0"/>
    <x v="0"/>
  </r>
  <r>
    <n v="8"/>
    <n v="6"/>
    <x v="6"/>
    <s v="LAX"/>
    <s v="Los Angeles, CA"/>
    <x v="12"/>
    <s v="San Francisco, CA"/>
    <n v="-4"/>
    <n v="-9"/>
    <n v="85"/>
    <n v="80"/>
    <n v="0"/>
    <x v="1"/>
    <b v="0"/>
    <x v="0"/>
  </r>
  <r>
    <n v="1"/>
    <n v="6"/>
    <x v="6"/>
    <s v="IAH"/>
    <s v="Houston, TX"/>
    <x v="56"/>
    <s v="Salt Lake City, UT"/>
    <n v="4"/>
    <n v="-9"/>
    <n v="187"/>
    <n v="174"/>
    <n v="1"/>
    <x v="1"/>
    <b v="0"/>
    <x v="0"/>
  </r>
  <r>
    <n v="6"/>
    <n v="4"/>
    <x v="6"/>
    <s v="ORD"/>
    <s v="Chicago, IL"/>
    <x v="85"/>
    <s v="Milwaukee, WI"/>
    <n v="-5"/>
    <n v="-19"/>
    <n v="48"/>
    <n v="34"/>
    <n v="0"/>
    <x v="1"/>
    <b v="0"/>
    <x v="0"/>
  </r>
  <r>
    <n v="13"/>
    <n v="4"/>
    <x v="6"/>
    <s v="SLC"/>
    <s v="Salt Lake City, UT"/>
    <x v="44"/>
    <s v="Colorado Springs, CO"/>
    <n v="20"/>
    <n v="15"/>
    <n v="102"/>
    <n v="97"/>
    <n v="0"/>
    <x v="0"/>
    <b v="0"/>
    <x v="0"/>
  </r>
  <r>
    <n v="23"/>
    <n v="7"/>
    <x v="6"/>
    <s v="SLC"/>
    <s v="Salt Lake City, UT"/>
    <x v="22"/>
    <s v="Phoenix, AZ"/>
    <n v="-6"/>
    <n v="-10"/>
    <n v="105"/>
    <n v="101"/>
    <n v="1"/>
    <x v="1"/>
    <b v="0"/>
    <x v="0"/>
  </r>
  <r>
    <n v="22"/>
    <n v="6"/>
    <x v="6"/>
    <s v="MOT"/>
    <s v="Minot, ND"/>
    <x v="20"/>
    <s v="Denver, CO"/>
    <n v="-15"/>
    <n v="-7"/>
    <n v="114"/>
    <n v="122"/>
    <n v="0"/>
    <x v="1"/>
    <b v="0"/>
    <x v="0"/>
  </r>
  <r>
    <n v="20"/>
    <n v="4"/>
    <x v="6"/>
    <s v="BIS"/>
    <s v="Bismarck/Mandan, ND"/>
    <x v="20"/>
    <s v="Denver, CO"/>
    <n v="-10"/>
    <n v="-19"/>
    <n v="104"/>
    <n v="95"/>
    <n v="1"/>
    <x v="1"/>
    <b v="0"/>
    <x v="0"/>
  </r>
  <r>
    <n v="12"/>
    <n v="3"/>
    <x v="6"/>
    <s v="SFO"/>
    <s v="San Francisco, CA"/>
    <x v="125"/>
    <s v="Eugene, OR"/>
    <n v="-5"/>
    <n v="-23"/>
    <n v="98"/>
    <n v="80"/>
    <n v="0"/>
    <x v="1"/>
    <b v="0"/>
    <x v="0"/>
  </r>
  <r>
    <n v="17"/>
    <n v="1"/>
    <x v="6"/>
    <s v="SLC"/>
    <s v="Salt Lake City, UT"/>
    <x v="12"/>
    <s v="San Francisco, CA"/>
    <n v="-3"/>
    <n v="1"/>
    <n v="122"/>
    <n v="126"/>
    <n v="1"/>
    <x v="0"/>
    <b v="0"/>
    <x v="0"/>
  </r>
  <r>
    <n v="12"/>
    <n v="3"/>
    <x v="6"/>
    <s v="SNA"/>
    <s v="Santa Ana, CA"/>
    <x v="12"/>
    <s v="San Francisco, CA"/>
    <n v="-7"/>
    <n v="-12"/>
    <n v="87"/>
    <n v="82"/>
    <n v="0"/>
    <x v="1"/>
    <b v="0"/>
    <x v="0"/>
  </r>
  <r>
    <n v="22"/>
    <n v="6"/>
    <x v="6"/>
    <s v="EUG"/>
    <s v="Eugene, OR"/>
    <x v="12"/>
    <s v="San Francisco, CA"/>
    <n v="-2"/>
    <n v="-12"/>
    <n v="96"/>
    <n v="86"/>
    <n v="0"/>
    <x v="1"/>
    <b v="0"/>
    <x v="0"/>
  </r>
  <r>
    <n v="23"/>
    <n v="7"/>
    <x v="9"/>
    <s v="ORD"/>
    <s v="Chicago, IL"/>
    <x v="138"/>
    <s v="Rochester, MN"/>
    <n v="-2"/>
    <n v="-26"/>
    <n v="86"/>
    <n v="62"/>
    <n v="1"/>
    <x v="1"/>
    <b v="0"/>
    <x v="0"/>
  </r>
  <r>
    <n v="26"/>
    <n v="3"/>
    <x v="6"/>
    <s v="MSP"/>
    <s v="Minneapolis, MN"/>
    <x v="139"/>
    <s v="Hibbing, MN"/>
    <n v="-3"/>
    <n v="-5"/>
    <n v="62"/>
    <n v="60"/>
    <n v="0"/>
    <x v="1"/>
    <b v="0"/>
    <x v="0"/>
  </r>
  <r>
    <n v="3"/>
    <n v="1"/>
    <x v="6"/>
    <s v="SFO"/>
    <s v="San Francisco, CA"/>
    <x v="83"/>
    <s v="Burbank, CA"/>
    <n v="19"/>
    <n v="13"/>
    <n v="85"/>
    <n v="79"/>
    <n v="0"/>
    <x v="0"/>
    <b v="0"/>
    <x v="0"/>
  </r>
  <r>
    <n v="31"/>
    <n v="1"/>
    <x v="4"/>
    <s v="DEN"/>
    <s v="Denver, CO"/>
    <x v="25"/>
    <s v="Newark, NJ"/>
    <n v="2"/>
    <n v="-4"/>
    <n v="229"/>
    <n v="223"/>
    <n v="1"/>
    <x v="1"/>
    <b v="0"/>
    <x v="0"/>
  </r>
  <r>
    <n v="29"/>
    <n v="6"/>
    <x v="4"/>
    <s v="BOS"/>
    <s v="Boston, MA"/>
    <x v="27"/>
    <s v="Houston, TX"/>
    <n v="-6"/>
    <n v="-24"/>
    <n v="246"/>
    <n v="228"/>
    <n v="0"/>
    <x v="1"/>
    <b v="0"/>
    <x v="0"/>
  </r>
  <r>
    <n v="29"/>
    <n v="6"/>
    <x v="4"/>
    <s v="MCI"/>
    <s v="Kansas City, MO"/>
    <x v="27"/>
    <s v="Houston, TX"/>
    <n v="-5"/>
    <n v="-23"/>
    <n v="125"/>
    <n v="107"/>
    <n v="0"/>
    <x v="1"/>
    <b v="0"/>
    <x v="0"/>
  </r>
  <r>
    <n v="31"/>
    <n v="1"/>
    <x v="4"/>
    <s v="BOS"/>
    <s v="Boston, MA"/>
    <x v="27"/>
    <s v="Houston, TX"/>
    <n v="48"/>
    <n v="16"/>
    <n v="251"/>
    <n v="219"/>
    <n v="0"/>
    <x v="0"/>
    <b v="0"/>
    <x v="0"/>
  </r>
  <r>
    <n v="31"/>
    <n v="1"/>
    <x v="4"/>
    <s v="IAH"/>
    <s v="Houston, TX"/>
    <x v="10"/>
    <s v="Chicago, IL"/>
    <n v="-3"/>
    <n v="-20"/>
    <n v="164"/>
    <n v="147"/>
    <n v="0"/>
    <x v="1"/>
    <b v="0"/>
    <x v="0"/>
  </r>
  <r>
    <n v="28"/>
    <n v="5"/>
    <x v="4"/>
    <s v="IAH"/>
    <s v="Houston, TX"/>
    <x v="58"/>
    <s v="Fort Lauderdale, FL"/>
    <n v="0"/>
    <n v="-5"/>
    <n v="149"/>
    <n v="144"/>
    <n v="0"/>
    <x v="1"/>
    <b v="0"/>
    <x v="0"/>
  </r>
  <r>
    <n v="30"/>
    <n v="7"/>
    <x v="4"/>
    <s v="ORD"/>
    <s v="Chicago, IL"/>
    <x v="25"/>
    <s v="Newark, NJ"/>
    <n v="-4"/>
    <n v="-9"/>
    <n v="130"/>
    <n v="125"/>
    <n v="1"/>
    <x v="1"/>
    <b v="0"/>
    <x v="0"/>
  </r>
  <r>
    <n v="30"/>
    <n v="7"/>
    <x v="4"/>
    <s v="LAX"/>
    <s v="Los Angeles, CA"/>
    <x v="12"/>
    <s v="San Francisco, CA"/>
    <n v="-2"/>
    <n v="-17"/>
    <n v="89"/>
    <n v="74"/>
    <n v="0"/>
    <x v="1"/>
    <b v="0"/>
    <x v="0"/>
  </r>
  <r>
    <n v="30"/>
    <n v="7"/>
    <x v="4"/>
    <s v="RDU"/>
    <s v="Raleigh/Durham, NC"/>
    <x v="12"/>
    <s v="San Francisco, CA"/>
    <n v="-7"/>
    <n v="-33"/>
    <n v="349"/>
    <n v="323"/>
    <n v="0"/>
    <x v="1"/>
    <b v="0"/>
    <x v="0"/>
  </r>
  <r>
    <n v="30"/>
    <n v="7"/>
    <x v="4"/>
    <s v="LAS"/>
    <s v="Las Vegas, NV"/>
    <x v="10"/>
    <s v="Chicago, IL"/>
    <n v="-1"/>
    <n v="2"/>
    <n v="226"/>
    <n v="229"/>
    <n v="0"/>
    <x v="0"/>
    <b v="0"/>
    <x v="0"/>
  </r>
  <r>
    <n v="30"/>
    <n v="7"/>
    <x v="4"/>
    <s v="SFO"/>
    <s v="San Francisco, CA"/>
    <x v="10"/>
    <s v="Chicago, IL"/>
    <n v="4"/>
    <n v="-24"/>
    <n v="263"/>
    <n v="235"/>
    <n v="1"/>
    <x v="1"/>
    <b v="0"/>
    <x v="0"/>
  </r>
  <r>
    <n v="29"/>
    <n v="6"/>
    <x v="4"/>
    <s v="DEN"/>
    <s v="Denver, CO"/>
    <x v="26"/>
    <s v="Grand Rapids, MI"/>
    <n v="-3"/>
    <n v="-11"/>
    <n v="148"/>
    <n v="140"/>
    <n v="1"/>
    <x v="1"/>
    <b v="0"/>
    <x v="0"/>
  </r>
  <r>
    <n v="27"/>
    <n v="4"/>
    <x v="4"/>
    <s v="ORD"/>
    <s v="Chicago, IL"/>
    <x v="7"/>
    <s v="Philadelphia, PA"/>
    <n v="-8"/>
    <n v="-14"/>
    <n v="136"/>
    <n v="130"/>
    <n v="0"/>
    <x v="1"/>
    <b v="0"/>
    <x v="0"/>
  </r>
  <r>
    <n v="27"/>
    <n v="4"/>
    <x v="4"/>
    <s v="ORD"/>
    <s v="Chicago, IL"/>
    <x v="23"/>
    <s v="New York, NY"/>
    <n v="10"/>
    <n v="13"/>
    <n v="130"/>
    <n v="133"/>
    <n v="0"/>
    <x v="0"/>
    <b v="0"/>
    <x v="0"/>
  </r>
  <r>
    <n v="27"/>
    <n v="4"/>
    <x v="4"/>
    <s v="KOA"/>
    <s v="Kona, HI"/>
    <x v="21"/>
    <s v="Los Angeles, CA"/>
    <n v="0"/>
    <n v="-28"/>
    <n v="315"/>
    <n v="287"/>
    <n v="0"/>
    <x v="1"/>
    <b v="0"/>
    <x v="0"/>
  </r>
  <r>
    <n v="27"/>
    <n v="4"/>
    <x v="4"/>
    <s v="LAS"/>
    <s v="Las Vegas, NV"/>
    <x v="27"/>
    <s v="Houston, TX"/>
    <n v="-6"/>
    <n v="-1"/>
    <n v="179"/>
    <n v="184"/>
    <n v="0"/>
    <x v="1"/>
    <b v="0"/>
    <x v="0"/>
  </r>
  <r>
    <n v="27"/>
    <n v="4"/>
    <x v="4"/>
    <s v="ORD"/>
    <s v="Chicago, IL"/>
    <x v="18"/>
    <s v="Baltimore, MD"/>
    <n v="13"/>
    <n v="16"/>
    <n v="118"/>
    <n v="121"/>
    <n v="0"/>
    <x v="0"/>
    <b v="0"/>
    <x v="0"/>
  </r>
  <r>
    <n v="27"/>
    <n v="4"/>
    <x v="4"/>
    <s v="IAH"/>
    <s v="Houston, TX"/>
    <x v="20"/>
    <s v="Denver, CO"/>
    <n v="3"/>
    <n v="0"/>
    <n v="150"/>
    <n v="147"/>
    <n v="0"/>
    <x v="1"/>
    <b v="0"/>
    <x v="0"/>
  </r>
  <r>
    <n v="27"/>
    <n v="4"/>
    <x v="4"/>
    <s v="BOS"/>
    <s v="Boston, MA"/>
    <x v="10"/>
    <s v="Chicago, IL"/>
    <n v="23"/>
    <n v="5"/>
    <n v="163"/>
    <n v="145"/>
    <n v="0"/>
    <x v="0"/>
    <b v="0"/>
    <x v="0"/>
  </r>
  <r>
    <n v="27"/>
    <n v="4"/>
    <x v="4"/>
    <s v="LAX"/>
    <s v="Los Angeles, CA"/>
    <x v="27"/>
    <s v="Houston, TX"/>
    <n v="30"/>
    <n v="24"/>
    <n v="195"/>
    <n v="189"/>
    <n v="0"/>
    <x v="0"/>
    <b v="0"/>
    <x v="0"/>
  </r>
  <r>
    <n v="28"/>
    <n v="5"/>
    <x v="4"/>
    <s v="SNA"/>
    <s v="Santa Ana, CA"/>
    <x v="12"/>
    <s v="San Francisco, CA"/>
    <n v="-7"/>
    <n v="-26"/>
    <n v="95"/>
    <n v="76"/>
    <n v="1"/>
    <x v="1"/>
    <b v="0"/>
    <x v="0"/>
  </r>
  <r>
    <n v="28"/>
    <n v="5"/>
    <x v="4"/>
    <s v="ORD"/>
    <s v="Chicago, IL"/>
    <x v="65"/>
    <s v="Portland, OR"/>
    <n v="-10"/>
    <n v="-16"/>
    <n v="265"/>
    <n v="259"/>
    <n v="0"/>
    <x v="1"/>
    <b v="0"/>
    <x v="0"/>
  </r>
  <r>
    <n v="27"/>
    <n v="4"/>
    <x v="4"/>
    <s v="SFO"/>
    <s v="San Francisco, CA"/>
    <x v="27"/>
    <s v="Houston, TX"/>
    <n v="-2"/>
    <n v="-17"/>
    <n v="234"/>
    <n v="219"/>
    <n v="1"/>
    <x v="1"/>
    <b v="0"/>
    <x v="0"/>
  </r>
  <r>
    <n v="27"/>
    <n v="4"/>
    <x v="4"/>
    <s v="ALB"/>
    <s v="Albany, NY"/>
    <x v="10"/>
    <s v="Chicago, IL"/>
    <n v="5"/>
    <n v="-4"/>
    <n v="137"/>
    <n v="128"/>
    <n v="1"/>
    <x v="1"/>
    <b v="0"/>
    <x v="0"/>
  </r>
  <r>
    <n v="27"/>
    <n v="4"/>
    <x v="4"/>
    <s v="SAN"/>
    <s v="San Diego, CA"/>
    <x v="25"/>
    <s v="Newark, NJ"/>
    <n v="-2"/>
    <n v="1"/>
    <n v="315"/>
    <n v="318"/>
    <n v="0"/>
    <x v="0"/>
    <b v="0"/>
    <x v="0"/>
  </r>
  <r>
    <n v="26"/>
    <n v="3"/>
    <x v="4"/>
    <s v="IAH"/>
    <s v="Houston, TX"/>
    <x v="12"/>
    <s v="San Francisco, CA"/>
    <n v="0"/>
    <n v="-7"/>
    <n v="248"/>
    <n v="241"/>
    <n v="1"/>
    <x v="1"/>
    <b v="0"/>
    <x v="0"/>
  </r>
  <r>
    <n v="26"/>
    <n v="3"/>
    <x v="4"/>
    <s v="EWR"/>
    <s v="Newark, NJ"/>
    <x v="9"/>
    <s v="Las Vegas, NV"/>
    <n v="-6"/>
    <n v="-30"/>
    <n v="334"/>
    <n v="310"/>
    <n v="0"/>
    <x v="1"/>
    <b v="0"/>
    <x v="0"/>
  </r>
  <r>
    <n v="26"/>
    <n v="3"/>
    <x v="4"/>
    <s v="ORD"/>
    <s v="Chicago, IL"/>
    <x v="18"/>
    <s v="Baltimore, MD"/>
    <n v="0"/>
    <n v="-14"/>
    <n v="120"/>
    <n v="106"/>
    <n v="1"/>
    <x v="1"/>
    <b v="0"/>
    <x v="0"/>
  </r>
  <r>
    <n v="26"/>
    <n v="3"/>
    <x v="4"/>
    <s v="ORD"/>
    <s v="Chicago, IL"/>
    <x v="12"/>
    <s v="San Francisco, CA"/>
    <n v="6"/>
    <n v="10"/>
    <n v="278"/>
    <n v="282"/>
    <n v="1"/>
    <x v="0"/>
    <b v="0"/>
    <x v="0"/>
  </r>
  <r>
    <n v="25"/>
    <n v="2"/>
    <x v="4"/>
    <s v="SFO"/>
    <s v="San Francisco, CA"/>
    <x v="21"/>
    <s v="Los Angeles, CA"/>
    <n v="-3"/>
    <n v="-2"/>
    <n v="92"/>
    <n v="93"/>
    <n v="0"/>
    <x v="1"/>
    <b v="0"/>
    <x v="0"/>
  </r>
  <r>
    <n v="25"/>
    <n v="2"/>
    <x v="4"/>
    <s v="TPA"/>
    <s v="Tampa, FL"/>
    <x v="27"/>
    <s v="Houston, TX"/>
    <n v="0"/>
    <n v="7"/>
    <n v="137"/>
    <n v="144"/>
    <n v="0"/>
    <x v="0"/>
    <b v="0"/>
    <x v="0"/>
  </r>
  <r>
    <n v="23"/>
    <n v="7"/>
    <x v="4"/>
    <s v="IAH"/>
    <s v="Houston, TX"/>
    <x v="20"/>
    <s v="Denver, CO"/>
    <n v="-4"/>
    <n v="-6"/>
    <n v="149"/>
    <n v="147"/>
    <n v="1"/>
    <x v="1"/>
    <b v="0"/>
    <x v="0"/>
  </r>
  <r>
    <n v="23"/>
    <n v="7"/>
    <x v="4"/>
    <s v="IAH"/>
    <s v="Houston, TX"/>
    <x v="23"/>
    <s v="New York, NY"/>
    <n v="15"/>
    <n v="3"/>
    <n v="214"/>
    <n v="202"/>
    <n v="0"/>
    <x v="0"/>
    <b v="0"/>
    <x v="0"/>
  </r>
  <r>
    <n v="23"/>
    <n v="7"/>
    <x v="4"/>
    <s v="ORD"/>
    <s v="Chicago, IL"/>
    <x v="27"/>
    <s v="Houston, TX"/>
    <n v="6"/>
    <n v="21"/>
    <n v="163"/>
    <n v="178"/>
    <n v="1"/>
    <x v="0"/>
    <b v="0"/>
    <x v="0"/>
  </r>
  <r>
    <n v="23"/>
    <n v="7"/>
    <x v="4"/>
    <s v="SFO"/>
    <s v="San Francisco, CA"/>
    <x v="8"/>
    <s v="Boston, MA"/>
    <n v="-1"/>
    <n v="-11"/>
    <n v="335"/>
    <n v="325"/>
    <n v="1"/>
    <x v="1"/>
    <b v="0"/>
    <x v="0"/>
  </r>
  <r>
    <n v="22"/>
    <n v="6"/>
    <x v="4"/>
    <s v="HNL"/>
    <s v="Honolulu, HI"/>
    <x v="12"/>
    <s v="San Francisco, CA"/>
    <n v="-5"/>
    <n v="-14"/>
    <n v="305"/>
    <n v="296"/>
    <n v="1"/>
    <x v="1"/>
    <b v="0"/>
    <x v="0"/>
  </r>
  <r>
    <n v="21"/>
    <n v="5"/>
    <x v="4"/>
    <s v="RNO"/>
    <s v="Reno, NV"/>
    <x v="20"/>
    <s v="Denver, CO"/>
    <n v="-5"/>
    <n v="6"/>
    <n v="126"/>
    <n v="137"/>
    <n v="0"/>
    <x v="0"/>
    <b v="0"/>
    <x v="0"/>
  </r>
  <r>
    <n v="21"/>
    <n v="5"/>
    <x v="4"/>
    <s v="DEN"/>
    <s v="Denver, CO"/>
    <x v="122"/>
    <s v="Des Moines, IA"/>
    <n v="1"/>
    <n v="0"/>
    <n v="104"/>
    <n v="103"/>
    <n v="0"/>
    <x v="1"/>
    <b v="0"/>
    <x v="0"/>
  </r>
  <r>
    <n v="20"/>
    <n v="4"/>
    <x v="4"/>
    <s v="LAX"/>
    <s v="Los Angeles, CA"/>
    <x v="27"/>
    <s v="Houston, TX"/>
    <n v="0"/>
    <n v="5"/>
    <n v="197"/>
    <n v="202"/>
    <n v="0"/>
    <x v="0"/>
    <b v="0"/>
    <x v="0"/>
  </r>
  <r>
    <n v="21"/>
    <n v="5"/>
    <x v="4"/>
    <s v="ORD"/>
    <s v="Chicago, IL"/>
    <x v="25"/>
    <s v="Newark, NJ"/>
    <n v="-3"/>
    <n v="-20"/>
    <n v="146"/>
    <n v="129"/>
    <n v="1"/>
    <x v="1"/>
    <b v="0"/>
    <x v="0"/>
  </r>
  <r>
    <n v="19"/>
    <n v="3"/>
    <x v="4"/>
    <s v="JFK"/>
    <s v="New York, NY"/>
    <x v="12"/>
    <s v="San Francisco, CA"/>
    <n v="11"/>
    <n v="-19"/>
    <n v="390"/>
    <n v="360"/>
    <n v="1"/>
    <x v="1"/>
    <b v="0"/>
    <x v="0"/>
  </r>
  <r>
    <n v="19"/>
    <n v="3"/>
    <x v="4"/>
    <s v="ATL"/>
    <s v="Atlanta, GA"/>
    <x v="12"/>
    <s v="San Francisco, CA"/>
    <n v="3"/>
    <n v="-5"/>
    <n v="321"/>
    <n v="313"/>
    <n v="0"/>
    <x v="1"/>
    <b v="0"/>
    <x v="0"/>
  </r>
  <r>
    <n v="18"/>
    <n v="2"/>
    <x v="4"/>
    <s v="PBI"/>
    <s v="West Palm Beach/Palm Beach, FL"/>
    <x v="25"/>
    <s v="Newark, NJ"/>
    <n v="-8"/>
    <n v="-16"/>
    <n v="171"/>
    <n v="163"/>
    <n v="1"/>
    <x v="1"/>
    <b v="0"/>
    <x v="0"/>
  </r>
  <r>
    <n v="17"/>
    <n v="1"/>
    <x v="4"/>
    <s v="LGA"/>
    <s v="New York, NY"/>
    <x v="10"/>
    <s v="Chicago, IL"/>
    <n v="-9"/>
    <n v="-45"/>
    <n v="159"/>
    <n v="123"/>
    <n v="1"/>
    <x v="1"/>
    <b v="0"/>
    <x v="0"/>
  </r>
  <r>
    <n v="20"/>
    <n v="4"/>
    <x v="4"/>
    <s v="LAS"/>
    <s v="Las Vegas, NV"/>
    <x v="12"/>
    <s v="San Francisco, CA"/>
    <n v="13"/>
    <n v="6"/>
    <n v="103"/>
    <n v="96"/>
    <n v="1"/>
    <x v="0"/>
    <b v="0"/>
    <x v="0"/>
  </r>
  <r>
    <n v="20"/>
    <n v="4"/>
    <x v="4"/>
    <s v="LAX"/>
    <s v="Los Angeles, CA"/>
    <x v="25"/>
    <s v="Newark, NJ"/>
    <n v="12"/>
    <n v="14"/>
    <n v="332"/>
    <n v="334"/>
    <n v="1"/>
    <x v="0"/>
    <b v="0"/>
    <x v="0"/>
  </r>
  <r>
    <n v="18"/>
    <n v="2"/>
    <x v="4"/>
    <s v="LAX"/>
    <s v="Los Angeles, CA"/>
    <x v="20"/>
    <s v="Denver, CO"/>
    <n v="-4"/>
    <n v="6"/>
    <n v="144"/>
    <n v="154"/>
    <n v="0"/>
    <x v="0"/>
    <b v="0"/>
    <x v="0"/>
  </r>
  <r>
    <n v="17"/>
    <n v="1"/>
    <x v="4"/>
    <s v="IAD"/>
    <s v="Washington, DC"/>
    <x v="13"/>
    <s v="Honolulu, HI"/>
    <n v="17"/>
    <n v="3"/>
    <n v="614"/>
    <n v="600"/>
    <n v="1"/>
    <x v="0"/>
    <b v="0"/>
    <x v="0"/>
  </r>
  <r>
    <n v="17"/>
    <n v="1"/>
    <x v="4"/>
    <s v="BOS"/>
    <s v="Boston, MA"/>
    <x v="10"/>
    <s v="Chicago, IL"/>
    <n v="-3"/>
    <n v="-22"/>
    <n v="162"/>
    <n v="143"/>
    <n v="0"/>
    <x v="1"/>
    <b v="0"/>
    <x v="0"/>
  </r>
  <r>
    <n v="17"/>
    <n v="1"/>
    <x v="4"/>
    <s v="BOS"/>
    <s v="Boston, MA"/>
    <x v="27"/>
    <s v="Houston, TX"/>
    <n v="1"/>
    <n v="-10"/>
    <n v="245"/>
    <n v="234"/>
    <n v="1"/>
    <x v="1"/>
    <b v="0"/>
    <x v="0"/>
  </r>
  <r>
    <n v="17"/>
    <n v="1"/>
    <x v="4"/>
    <s v="IAH"/>
    <s v="Houston, TX"/>
    <x v="25"/>
    <s v="Newark, NJ"/>
    <n v="2"/>
    <n v="16"/>
    <n v="232"/>
    <n v="246"/>
    <n v="1"/>
    <x v="0"/>
    <b v="0"/>
    <x v="0"/>
  </r>
  <r>
    <n v="15"/>
    <n v="6"/>
    <x v="4"/>
    <s v="LAX"/>
    <s v="Los Angeles, CA"/>
    <x v="27"/>
    <s v="Houston, TX"/>
    <n v="-13"/>
    <n v="-32"/>
    <n v="213"/>
    <n v="194"/>
    <n v="0"/>
    <x v="1"/>
    <b v="0"/>
    <x v="0"/>
  </r>
  <r>
    <n v="15"/>
    <n v="6"/>
    <x v="4"/>
    <s v="CLE"/>
    <s v="Cleveland, OH"/>
    <x v="55"/>
    <s v="San Juan, PR"/>
    <n v="-6"/>
    <n v="-17"/>
    <n v="255"/>
    <n v="244"/>
    <n v="0"/>
    <x v="1"/>
    <b v="0"/>
    <x v="0"/>
  </r>
  <r>
    <n v="17"/>
    <n v="1"/>
    <x v="4"/>
    <s v="EWR"/>
    <s v="Newark, NJ"/>
    <x v="27"/>
    <s v="Houston, TX"/>
    <n v="6"/>
    <n v="1"/>
    <n v="224"/>
    <n v="219"/>
    <n v="0"/>
    <x v="0"/>
    <b v="0"/>
    <x v="0"/>
  </r>
  <r>
    <n v="17"/>
    <n v="1"/>
    <x v="4"/>
    <s v="GEG"/>
    <s v="Spokane, WA"/>
    <x v="20"/>
    <s v="Denver, CO"/>
    <n v="0"/>
    <n v="-12"/>
    <n v="131"/>
    <n v="119"/>
    <n v="1"/>
    <x v="1"/>
    <b v="0"/>
    <x v="0"/>
  </r>
  <r>
    <n v="14"/>
    <n v="5"/>
    <x v="4"/>
    <s v="EWR"/>
    <s v="Newark, NJ"/>
    <x v="29"/>
    <s v="San Diego, CA"/>
    <n v="10"/>
    <n v="-38"/>
    <n v="357"/>
    <n v="309"/>
    <n v="1"/>
    <x v="1"/>
    <b v="0"/>
    <x v="0"/>
  </r>
  <r>
    <n v="24"/>
    <n v="1"/>
    <x v="10"/>
    <s v="SJU"/>
    <s v="San Juan, PR"/>
    <x v="32"/>
    <s v="Orlando, FL"/>
    <n v="-5"/>
    <n v="-12"/>
    <n v="181"/>
    <n v="174"/>
    <n v="0"/>
    <x v="1"/>
    <b v="0"/>
    <x v="0"/>
  </r>
  <r>
    <n v="24"/>
    <n v="1"/>
    <x v="10"/>
    <s v="MCI"/>
    <s v="Kansas City, MO"/>
    <x v="1"/>
    <s v="Dallas/Fort Worth, TX"/>
    <n v="-4"/>
    <n v="4"/>
    <n v="93"/>
    <n v="101"/>
    <n v="0"/>
    <x v="0"/>
    <b v="0"/>
    <x v="0"/>
  </r>
  <r>
    <n v="11"/>
    <n v="2"/>
    <x v="4"/>
    <s v="MSY"/>
    <s v="New Orleans, LA"/>
    <x v="69"/>
    <s v="Washington, DC"/>
    <n v="4"/>
    <n v="-9"/>
    <n v="154"/>
    <n v="141"/>
    <n v="0"/>
    <x v="1"/>
    <b v="0"/>
    <x v="0"/>
  </r>
  <r>
    <n v="11"/>
    <n v="2"/>
    <x v="4"/>
    <s v="LAX"/>
    <s v="Los Angeles, CA"/>
    <x v="10"/>
    <s v="Chicago, IL"/>
    <n v="-1"/>
    <n v="8"/>
    <n v="249"/>
    <n v="258"/>
    <n v="0"/>
    <x v="0"/>
    <b v="0"/>
    <x v="0"/>
  </r>
  <r>
    <n v="11"/>
    <n v="2"/>
    <x v="4"/>
    <s v="OKC"/>
    <s v="Oklahoma City, OK"/>
    <x v="20"/>
    <s v="Denver, CO"/>
    <n v="-6"/>
    <n v="-9"/>
    <n v="97"/>
    <n v="94"/>
    <n v="1"/>
    <x v="1"/>
    <b v="0"/>
    <x v="0"/>
  </r>
  <r>
    <n v="12"/>
    <n v="3"/>
    <x v="4"/>
    <s v="LGA"/>
    <s v="New York, NY"/>
    <x v="10"/>
    <s v="Chicago, IL"/>
    <n v="16"/>
    <n v="-11"/>
    <n v="171"/>
    <n v="144"/>
    <n v="0"/>
    <x v="1"/>
    <b v="0"/>
    <x v="0"/>
  </r>
  <r>
    <n v="12"/>
    <n v="3"/>
    <x v="4"/>
    <s v="IAH"/>
    <s v="Houston, TX"/>
    <x v="21"/>
    <s v="Los Angeles, CA"/>
    <n v="19"/>
    <n v="16"/>
    <n v="198"/>
    <n v="195"/>
    <n v="0"/>
    <x v="0"/>
    <b v="0"/>
    <x v="0"/>
  </r>
  <r>
    <n v="12"/>
    <n v="3"/>
    <x v="4"/>
    <s v="LAX"/>
    <s v="Los Angeles, CA"/>
    <x v="41"/>
    <s v="New York, NY"/>
    <n v="-9"/>
    <n v="-25"/>
    <n v="332"/>
    <n v="316"/>
    <n v="1"/>
    <x v="1"/>
    <b v="0"/>
    <x v="0"/>
  </r>
  <r>
    <n v="11"/>
    <n v="2"/>
    <x v="4"/>
    <s v="IAD"/>
    <s v="Washington, DC"/>
    <x v="5"/>
    <s v="Raleigh/Durham, NC"/>
    <n v="0"/>
    <n v="14"/>
    <n v="67"/>
    <n v="81"/>
    <n v="0"/>
    <x v="0"/>
    <b v="0"/>
    <x v="0"/>
  </r>
  <r>
    <n v="8"/>
    <n v="6"/>
    <x v="4"/>
    <s v="ORD"/>
    <s v="Chicago, IL"/>
    <x v="28"/>
    <s v="Minneapolis, MN"/>
    <n v="-1"/>
    <n v="-1"/>
    <n v="101"/>
    <n v="101"/>
    <n v="1"/>
    <x v="1"/>
    <b v="0"/>
    <x v="0"/>
  </r>
  <r>
    <n v="8"/>
    <n v="6"/>
    <x v="4"/>
    <s v="FLL"/>
    <s v="Fort Lauderdale, FL"/>
    <x v="25"/>
    <s v="Newark, NJ"/>
    <n v="-4"/>
    <n v="-16"/>
    <n v="184"/>
    <n v="172"/>
    <n v="1"/>
    <x v="1"/>
    <b v="0"/>
    <x v="0"/>
  </r>
  <r>
    <n v="8"/>
    <n v="6"/>
    <x v="4"/>
    <s v="SFO"/>
    <s v="San Francisco, CA"/>
    <x v="21"/>
    <s v="Los Angeles, CA"/>
    <n v="8"/>
    <n v="-2"/>
    <n v="99"/>
    <n v="89"/>
    <n v="0"/>
    <x v="1"/>
    <b v="0"/>
    <x v="0"/>
  </r>
  <r>
    <n v="8"/>
    <n v="6"/>
    <x v="4"/>
    <s v="MCO"/>
    <s v="Orlando, FL"/>
    <x v="10"/>
    <s v="Chicago, IL"/>
    <n v="1"/>
    <n v="-9"/>
    <n v="175"/>
    <n v="165"/>
    <n v="1"/>
    <x v="1"/>
    <b v="0"/>
    <x v="0"/>
  </r>
  <r>
    <n v="11"/>
    <n v="2"/>
    <x v="4"/>
    <s v="DEN"/>
    <s v="Denver, CO"/>
    <x v="21"/>
    <s v="Los Angeles, CA"/>
    <n v="4"/>
    <n v="9"/>
    <n v="146"/>
    <n v="151"/>
    <n v="1"/>
    <x v="0"/>
    <b v="0"/>
    <x v="0"/>
  </r>
  <r>
    <n v="9"/>
    <n v="7"/>
    <x v="4"/>
    <s v="MCO"/>
    <s v="Orlando, FL"/>
    <x v="12"/>
    <s v="San Francisco, CA"/>
    <n v="17"/>
    <n v="6"/>
    <n v="341"/>
    <n v="330"/>
    <n v="1"/>
    <x v="0"/>
    <b v="0"/>
    <x v="0"/>
  </r>
  <r>
    <n v="9"/>
    <n v="7"/>
    <x v="4"/>
    <s v="SAT"/>
    <s v="San Antonio, TX"/>
    <x v="25"/>
    <s v="Newark, NJ"/>
    <n v="-6"/>
    <n v="-10"/>
    <n v="243"/>
    <n v="239"/>
    <n v="0"/>
    <x v="1"/>
    <b v="0"/>
    <x v="0"/>
  </r>
  <r>
    <n v="9"/>
    <n v="7"/>
    <x v="4"/>
    <s v="SFO"/>
    <s v="San Francisco, CA"/>
    <x v="10"/>
    <s v="Chicago, IL"/>
    <n v="21"/>
    <n v="-5"/>
    <n v="256"/>
    <n v="230"/>
    <n v="1"/>
    <x v="1"/>
    <b v="0"/>
    <x v="0"/>
  </r>
  <r>
    <n v="10"/>
    <n v="1"/>
    <x v="4"/>
    <s v="DEN"/>
    <s v="Denver, CO"/>
    <x v="140"/>
    <s v="Jackson, WY"/>
    <n v="6"/>
    <n v="2"/>
    <n v="84"/>
    <n v="80"/>
    <n v="0"/>
    <x v="0"/>
    <b v="0"/>
    <x v="0"/>
  </r>
  <r>
    <n v="10"/>
    <n v="1"/>
    <x v="4"/>
    <s v="DCA"/>
    <s v="Washington, DC"/>
    <x v="10"/>
    <s v="Chicago, IL"/>
    <n v="-3"/>
    <n v="-4"/>
    <n v="123"/>
    <n v="122"/>
    <n v="1"/>
    <x v="1"/>
    <b v="0"/>
    <x v="0"/>
  </r>
  <r>
    <n v="9"/>
    <n v="7"/>
    <x v="4"/>
    <s v="ANC"/>
    <s v="Anchorage, AK"/>
    <x v="20"/>
    <s v="Denver, CO"/>
    <n v="2"/>
    <n v="4"/>
    <n v="314"/>
    <n v="316"/>
    <n v="1"/>
    <x v="0"/>
    <b v="0"/>
    <x v="0"/>
  </r>
  <r>
    <n v="9"/>
    <n v="7"/>
    <x v="4"/>
    <s v="SFO"/>
    <s v="San Francisco, CA"/>
    <x v="11"/>
    <s v="Seattle, WA"/>
    <n v="34"/>
    <n v="12"/>
    <n v="123"/>
    <n v="101"/>
    <n v="1"/>
    <x v="0"/>
    <b v="0"/>
    <x v="0"/>
  </r>
  <r>
    <n v="8"/>
    <n v="6"/>
    <x v="4"/>
    <s v="IAH"/>
    <s v="Houston, TX"/>
    <x v="58"/>
    <s v="Fort Lauderdale, FL"/>
    <n v="-9"/>
    <n v="-8"/>
    <n v="154"/>
    <n v="155"/>
    <n v="0"/>
    <x v="1"/>
    <b v="0"/>
    <x v="0"/>
  </r>
  <r>
    <n v="6"/>
    <n v="4"/>
    <x v="3"/>
    <s v="JFK"/>
    <s v="New York, NY"/>
    <x v="56"/>
    <s v="Salt Lake City, UT"/>
    <n v="-1"/>
    <n v="-11"/>
    <n v="328"/>
    <n v="318"/>
    <n v="0"/>
    <x v="1"/>
    <b v="0"/>
    <x v="0"/>
  </r>
  <r>
    <n v="6"/>
    <n v="4"/>
    <x v="3"/>
    <s v="ATL"/>
    <s v="Atlanta, GA"/>
    <x v="141"/>
    <s v="Memphis, TN"/>
    <n v="10"/>
    <n v="30"/>
    <n v="88"/>
    <n v="108"/>
    <n v="1"/>
    <x v="0"/>
    <b v="0"/>
    <x v="0"/>
  </r>
  <r>
    <n v="7"/>
    <n v="5"/>
    <x v="3"/>
    <s v="JFK"/>
    <s v="New York, NY"/>
    <x v="55"/>
    <s v="San Juan, PR"/>
    <n v="0"/>
    <n v="-14"/>
    <n v="233"/>
    <n v="219"/>
    <n v="0"/>
    <x v="1"/>
    <b v="0"/>
    <x v="0"/>
  </r>
  <r>
    <n v="7"/>
    <n v="5"/>
    <x v="3"/>
    <s v="MSP"/>
    <s v="Minneapolis, MN"/>
    <x v="8"/>
    <s v="Boston, MA"/>
    <n v="-3"/>
    <n v="5"/>
    <n v="164"/>
    <n v="172"/>
    <n v="0"/>
    <x v="0"/>
    <b v="0"/>
    <x v="0"/>
  </r>
  <r>
    <n v="7"/>
    <n v="5"/>
    <x v="3"/>
    <s v="CLT"/>
    <s v="Charlotte, NC"/>
    <x v="33"/>
    <s v="Detroit, MI"/>
    <n v="0"/>
    <n v="2"/>
    <n v="111"/>
    <n v="113"/>
    <n v="0"/>
    <x v="0"/>
    <b v="0"/>
    <x v="0"/>
  </r>
  <r>
    <n v="7"/>
    <n v="5"/>
    <x v="3"/>
    <s v="SMF"/>
    <s v="Sacramento, CA"/>
    <x v="4"/>
    <s v="Atlanta, GA"/>
    <n v="-5"/>
    <n v="-15"/>
    <n v="265"/>
    <n v="255"/>
    <n v="0"/>
    <x v="1"/>
    <b v="0"/>
    <x v="0"/>
  </r>
  <r>
    <n v="5"/>
    <n v="3"/>
    <x v="3"/>
    <s v="TVC"/>
    <s v="Traverse City, MI"/>
    <x v="33"/>
    <s v="Detroit, MI"/>
    <n v="0"/>
    <n v="3"/>
    <n v="65"/>
    <n v="68"/>
    <n v="1"/>
    <x v="0"/>
    <b v="0"/>
    <x v="0"/>
  </r>
  <r>
    <n v="6"/>
    <n v="4"/>
    <x v="3"/>
    <s v="CMH"/>
    <s v="Columbus, OH"/>
    <x v="4"/>
    <s v="Atlanta, GA"/>
    <n v="-1"/>
    <n v="-21"/>
    <n v="106"/>
    <n v="86"/>
    <n v="0"/>
    <x v="1"/>
    <b v="0"/>
    <x v="0"/>
  </r>
  <r>
    <n v="7"/>
    <n v="5"/>
    <x v="3"/>
    <s v="JAX"/>
    <s v="Jacksonville, FL"/>
    <x v="4"/>
    <s v="Atlanta, GA"/>
    <n v="-2"/>
    <n v="-26"/>
    <n v="83"/>
    <n v="59"/>
    <n v="1"/>
    <x v="1"/>
    <b v="0"/>
    <x v="0"/>
  </r>
  <r>
    <n v="7"/>
    <n v="5"/>
    <x v="3"/>
    <s v="BOS"/>
    <s v="Boston, MA"/>
    <x v="33"/>
    <s v="Detroit, MI"/>
    <n v="0"/>
    <n v="1"/>
    <n v="125"/>
    <n v="126"/>
    <n v="1"/>
    <x v="0"/>
    <b v="0"/>
    <x v="0"/>
  </r>
  <r>
    <n v="7"/>
    <n v="5"/>
    <x v="3"/>
    <s v="CLT"/>
    <s v="Charlotte, NC"/>
    <x v="4"/>
    <s v="Atlanta, GA"/>
    <n v="-6"/>
    <n v="-23"/>
    <n v="80"/>
    <n v="63"/>
    <n v="0"/>
    <x v="1"/>
    <b v="0"/>
    <x v="0"/>
  </r>
  <r>
    <n v="23"/>
    <n v="7"/>
    <x v="0"/>
    <s v="DTW"/>
    <s v="Detroit, MI"/>
    <x v="6"/>
    <s v="Charlotte, NC"/>
    <n v="10"/>
    <n v="19"/>
    <n v="105"/>
    <n v="114"/>
    <n v="1"/>
    <x v="0"/>
    <b v="0"/>
    <x v="0"/>
  </r>
  <r>
    <n v="23"/>
    <n v="7"/>
    <x v="0"/>
    <s v="PBI"/>
    <s v="West Palm Beach/Palm Beach, FL"/>
    <x v="6"/>
    <s v="Charlotte, NC"/>
    <n v="-1"/>
    <n v="9"/>
    <n v="109"/>
    <n v="119"/>
    <n v="1"/>
    <x v="0"/>
    <b v="0"/>
    <x v="0"/>
  </r>
  <r>
    <n v="23"/>
    <n v="7"/>
    <x v="0"/>
    <s v="DCA"/>
    <s v="Washington, DC"/>
    <x v="23"/>
    <s v="New York, NY"/>
    <n v="-4"/>
    <n v="-19"/>
    <n v="90"/>
    <n v="75"/>
    <n v="1"/>
    <x v="1"/>
    <b v="0"/>
    <x v="0"/>
  </r>
  <r>
    <n v="6"/>
    <n v="4"/>
    <x v="3"/>
    <s v="SLC"/>
    <s v="Salt Lake City, UT"/>
    <x v="79"/>
    <s v="Washington, DC"/>
    <n v="21"/>
    <n v="9"/>
    <n v="239"/>
    <n v="227"/>
    <n v="0"/>
    <x v="0"/>
    <b v="0"/>
    <x v="0"/>
  </r>
  <r>
    <n v="8"/>
    <n v="6"/>
    <x v="3"/>
    <s v="ATL"/>
    <s v="Atlanta, GA"/>
    <x v="5"/>
    <s v="Raleigh/Durham, NC"/>
    <n v="8"/>
    <n v="1"/>
    <n v="77"/>
    <n v="70"/>
    <n v="1"/>
    <x v="0"/>
    <b v="0"/>
    <x v="0"/>
  </r>
  <r>
    <n v="9"/>
    <n v="7"/>
    <x v="3"/>
    <s v="ATL"/>
    <s v="Atlanta, GA"/>
    <x v="15"/>
    <s v="Indianapolis, IN"/>
    <n v="-3"/>
    <n v="-17"/>
    <n v="95"/>
    <n v="81"/>
    <n v="1"/>
    <x v="1"/>
    <b v="0"/>
    <x v="0"/>
  </r>
  <r>
    <n v="9"/>
    <n v="7"/>
    <x v="3"/>
    <s v="JFK"/>
    <s v="New York, NY"/>
    <x v="9"/>
    <s v="Las Vegas, NV"/>
    <n v="8"/>
    <n v="-16"/>
    <n v="333"/>
    <n v="309"/>
    <n v="1"/>
    <x v="1"/>
    <b v="0"/>
    <x v="0"/>
  </r>
  <r>
    <n v="9"/>
    <n v="7"/>
    <x v="3"/>
    <s v="DFW"/>
    <s v="Dallas/Fort Worth, TX"/>
    <x v="56"/>
    <s v="Salt Lake City, UT"/>
    <n v="-8"/>
    <n v="-9"/>
    <n v="164"/>
    <n v="163"/>
    <n v="0"/>
    <x v="1"/>
    <b v="0"/>
    <x v="0"/>
  </r>
  <r>
    <n v="9"/>
    <n v="7"/>
    <x v="3"/>
    <s v="ATL"/>
    <s v="Atlanta, GA"/>
    <x v="73"/>
    <s v="Portland, ME"/>
    <n v="-3"/>
    <n v="-7"/>
    <n v="155"/>
    <n v="151"/>
    <n v="0"/>
    <x v="1"/>
    <b v="0"/>
    <x v="0"/>
  </r>
  <r>
    <n v="10"/>
    <n v="1"/>
    <x v="3"/>
    <s v="MSP"/>
    <s v="Minneapolis, MN"/>
    <x v="42"/>
    <s v="Kansas City, MO"/>
    <n v="-1"/>
    <n v="1"/>
    <n v="76"/>
    <n v="78"/>
    <n v="0"/>
    <x v="0"/>
    <b v="0"/>
    <x v="0"/>
  </r>
  <r>
    <n v="9"/>
    <n v="7"/>
    <x v="3"/>
    <s v="ATL"/>
    <s v="Atlanta, GA"/>
    <x v="121"/>
    <s v="Wichita, KS"/>
    <n v="-4"/>
    <n v="-8"/>
    <n v="129"/>
    <n v="125"/>
    <n v="1"/>
    <x v="1"/>
    <b v="0"/>
    <x v="0"/>
  </r>
  <r>
    <n v="11"/>
    <n v="2"/>
    <x v="3"/>
    <s v="MKE"/>
    <s v="Milwaukee, WI"/>
    <x v="33"/>
    <s v="Detroit, MI"/>
    <n v="-4"/>
    <n v="-7"/>
    <n v="71"/>
    <n v="68"/>
    <n v="1"/>
    <x v="1"/>
    <b v="0"/>
    <x v="0"/>
  </r>
  <r>
    <n v="12"/>
    <n v="3"/>
    <x v="3"/>
    <s v="RSW"/>
    <s v="Fort Myers, FL"/>
    <x v="4"/>
    <s v="Atlanta, GA"/>
    <n v="-5"/>
    <n v="-20"/>
    <n v="114"/>
    <n v="99"/>
    <n v="1"/>
    <x v="1"/>
    <b v="0"/>
    <x v="0"/>
  </r>
  <r>
    <n v="12"/>
    <n v="3"/>
    <x v="3"/>
    <s v="ATL"/>
    <s v="Atlanta, GA"/>
    <x v="37"/>
    <s v="Greensboro/High Point, NC"/>
    <n v="0"/>
    <n v="-8"/>
    <n v="77"/>
    <n v="69"/>
    <n v="1"/>
    <x v="1"/>
    <b v="0"/>
    <x v="0"/>
  </r>
  <r>
    <n v="11"/>
    <n v="2"/>
    <x v="3"/>
    <s v="ATL"/>
    <s v="Atlanta, GA"/>
    <x v="77"/>
    <s v="Pensacola, FL"/>
    <n v="5"/>
    <n v="-2"/>
    <n v="71"/>
    <n v="64"/>
    <n v="1"/>
    <x v="1"/>
    <b v="0"/>
    <x v="0"/>
  </r>
  <r>
    <n v="11"/>
    <n v="2"/>
    <x v="3"/>
    <s v="FNT"/>
    <s v="Flint, MI"/>
    <x v="4"/>
    <s v="Atlanta, GA"/>
    <n v="-4"/>
    <n v="-14"/>
    <n v="125"/>
    <n v="115"/>
    <n v="1"/>
    <x v="1"/>
    <b v="0"/>
    <x v="0"/>
  </r>
  <r>
    <n v="18"/>
    <n v="2"/>
    <x v="1"/>
    <s v="GEG"/>
    <s v="Spokane, WA"/>
    <x v="11"/>
    <s v="Seattle, WA"/>
    <n v="9"/>
    <n v="11"/>
    <n v="59"/>
    <n v="61"/>
    <n v="0"/>
    <x v="0"/>
    <b v="0"/>
    <x v="0"/>
  </r>
  <r>
    <n v="18"/>
    <n v="2"/>
    <x v="1"/>
    <s v="OGG"/>
    <s v="Kahului, HI"/>
    <x v="67"/>
    <s v="Oakland, CA"/>
    <n v="-12"/>
    <n v="-4"/>
    <n v="294"/>
    <n v="302"/>
    <n v="0"/>
    <x v="1"/>
    <b v="0"/>
    <x v="0"/>
  </r>
  <r>
    <n v="12"/>
    <n v="3"/>
    <x v="3"/>
    <s v="ATL"/>
    <s v="Atlanta, GA"/>
    <x v="10"/>
    <s v="Chicago, IL"/>
    <n v="-2"/>
    <n v="-15"/>
    <n v="125"/>
    <n v="112"/>
    <n v="0"/>
    <x v="1"/>
    <b v="0"/>
    <x v="0"/>
  </r>
  <r>
    <n v="12"/>
    <n v="3"/>
    <x v="3"/>
    <s v="DTW"/>
    <s v="Detroit, MI"/>
    <x v="21"/>
    <s v="Los Angeles, CA"/>
    <n v="-5"/>
    <n v="-12"/>
    <n v="290"/>
    <n v="283"/>
    <n v="0"/>
    <x v="1"/>
    <b v="0"/>
    <x v="0"/>
  </r>
  <r>
    <n v="13"/>
    <n v="4"/>
    <x v="3"/>
    <s v="DEN"/>
    <s v="Denver, CO"/>
    <x v="4"/>
    <s v="Atlanta, GA"/>
    <n v="24"/>
    <n v="4"/>
    <n v="180"/>
    <n v="160"/>
    <n v="1"/>
    <x v="0"/>
    <b v="0"/>
    <x v="0"/>
  </r>
  <r>
    <n v="13"/>
    <n v="4"/>
    <x v="3"/>
    <s v="LGA"/>
    <s v="New York, NY"/>
    <x v="58"/>
    <s v="Fort Lauderdale, FL"/>
    <n v="-4"/>
    <n v="14"/>
    <n v="191"/>
    <n v="209"/>
    <n v="0"/>
    <x v="0"/>
    <b v="0"/>
    <x v="0"/>
  </r>
  <r>
    <n v="13"/>
    <n v="4"/>
    <x v="3"/>
    <s v="SDF"/>
    <s v="Louisville, KY"/>
    <x v="4"/>
    <s v="Atlanta, GA"/>
    <n v="5"/>
    <n v="-20"/>
    <n v="99"/>
    <n v="74"/>
    <n v="0"/>
    <x v="1"/>
    <b v="0"/>
    <x v="0"/>
  </r>
  <r>
    <n v="12"/>
    <n v="3"/>
    <x v="3"/>
    <s v="ATL"/>
    <s v="Atlanta, GA"/>
    <x v="33"/>
    <s v="Detroit, MI"/>
    <n v="-1"/>
    <n v="0"/>
    <n v="114"/>
    <n v="115"/>
    <n v="0"/>
    <x v="1"/>
    <b v="0"/>
    <x v="0"/>
  </r>
  <r>
    <n v="12"/>
    <n v="3"/>
    <x v="3"/>
    <s v="DFW"/>
    <s v="Dallas/Fort Worth, TX"/>
    <x v="4"/>
    <s v="Atlanta, GA"/>
    <n v="38"/>
    <n v="27"/>
    <n v="137"/>
    <n v="126"/>
    <n v="0"/>
    <x v="0"/>
    <b v="0"/>
    <x v="0"/>
  </r>
  <r>
    <n v="12"/>
    <n v="3"/>
    <x v="3"/>
    <s v="SLC"/>
    <s v="Salt Lake City, UT"/>
    <x v="79"/>
    <s v="Washington, DC"/>
    <n v="0"/>
    <n v="9"/>
    <n v="239"/>
    <n v="248"/>
    <n v="0"/>
    <x v="0"/>
    <b v="0"/>
    <x v="0"/>
  </r>
  <r>
    <n v="15"/>
    <n v="6"/>
    <x v="3"/>
    <s v="ATL"/>
    <s v="Atlanta, GA"/>
    <x v="142"/>
    <s v="Little Rock, AR"/>
    <n v="-2"/>
    <n v="-17"/>
    <n v="94"/>
    <n v="79"/>
    <n v="1"/>
    <x v="1"/>
    <b v="0"/>
    <x v="0"/>
  </r>
  <r>
    <n v="15"/>
    <n v="6"/>
    <x v="3"/>
    <s v="LGA"/>
    <s v="New York, NY"/>
    <x v="28"/>
    <s v="Minneapolis, MN"/>
    <n v="-5"/>
    <n v="-16"/>
    <n v="188"/>
    <n v="177"/>
    <n v="0"/>
    <x v="1"/>
    <b v="0"/>
    <x v="0"/>
  </r>
  <r>
    <n v="13"/>
    <n v="4"/>
    <x v="3"/>
    <s v="PHX"/>
    <s v="Phoenix, AZ"/>
    <x v="56"/>
    <s v="Salt Lake City, UT"/>
    <n v="-11"/>
    <n v="-16"/>
    <n v="93"/>
    <n v="88"/>
    <n v="0"/>
    <x v="1"/>
    <b v="0"/>
    <x v="0"/>
  </r>
  <r>
    <n v="15"/>
    <n v="6"/>
    <x v="3"/>
    <s v="OKC"/>
    <s v="Oklahoma City, OK"/>
    <x v="4"/>
    <s v="Atlanta, GA"/>
    <n v="6"/>
    <n v="-5"/>
    <n v="132"/>
    <n v="121"/>
    <n v="0"/>
    <x v="1"/>
    <b v="0"/>
    <x v="0"/>
  </r>
  <r>
    <n v="15"/>
    <n v="6"/>
    <x v="3"/>
    <s v="LGA"/>
    <s v="New York, NY"/>
    <x v="4"/>
    <s v="Atlanta, GA"/>
    <n v="-1"/>
    <n v="-26"/>
    <n v="159"/>
    <n v="134"/>
    <n v="0"/>
    <x v="1"/>
    <b v="0"/>
    <x v="0"/>
  </r>
  <r>
    <n v="15"/>
    <n v="6"/>
    <x v="3"/>
    <s v="ATL"/>
    <s v="Atlanta, GA"/>
    <x v="17"/>
    <s v="Tampa, FL"/>
    <n v="-5"/>
    <n v="-15"/>
    <n v="81"/>
    <n v="71"/>
    <n v="0"/>
    <x v="1"/>
    <b v="0"/>
    <x v="0"/>
  </r>
  <r>
    <n v="16"/>
    <n v="7"/>
    <x v="3"/>
    <s v="JAC"/>
    <s v="Jackson, WY"/>
    <x v="4"/>
    <s v="Atlanta, GA"/>
    <n v="-2"/>
    <n v="13"/>
    <n v="220"/>
    <n v="235"/>
    <n v="0"/>
    <x v="0"/>
    <b v="0"/>
    <x v="0"/>
  </r>
  <r>
    <n v="16"/>
    <n v="7"/>
    <x v="3"/>
    <s v="DTW"/>
    <s v="Detroit, MI"/>
    <x v="35"/>
    <s v="Madison, WI"/>
    <n v="-5"/>
    <n v="-18"/>
    <n v="76"/>
    <n v="63"/>
    <n v="0"/>
    <x v="1"/>
    <b v="0"/>
    <x v="0"/>
  </r>
  <r>
    <n v="14"/>
    <n v="5"/>
    <x v="3"/>
    <s v="MCO"/>
    <s v="Orlando, FL"/>
    <x v="4"/>
    <s v="Atlanta, GA"/>
    <n v="33"/>
    <n v="17"/>
    <n v="100"/>
    <n v="84"/>
    <n v="0"/>
    <x v="0"/>
    <b v="0"/>
    <x v="0"/>
  </r>
  <r>
    <n v="16"/>
    <n v="7"/>
    <x v="3"/>
    <s v="DTW"/>
    <s v="Detroit, MI"/>
    <x v="4"/>
    <s v="Atlanta, GA"/>
    <n v="-2"/>
    <n v="-12"/>
    <n v="118"/>
    <n v="108"/>
    <n v="0"/>
    <x v="1"/>
    <b v="0"/>
    <x v="0"/>
  </r>
  <r>
    <n v="15"/>
    <n v="6"/>
    <x v="3"/>
    <s v="MSP"/>
    <s v="Minneapolis, MN"/>
    <x v="143"/>
    <s v="Bozeman, MT"/>
    <n v="-1"/>
    <n v="-6"/>
    <n v="144"/>
    <n v="139"/>
    <n v="1"/>
    <x v="1"/>
    <b v="0"/>
    <x v="0"/>
  </r>
  <r>
    <n v="15"/>
    <n v="6"/>
    <x v="3"/>
    <s v="PDX"/>
    <s v="Portland, OR"/>
    <x v="28"/>
    <s v="Minneapolis, MN"/>
    <n v="-7"/>
    <n v="-16"/>
    <n v="187"/>
    <n v="178"/>
    <n v="0"/>
    <x v="1"/>
    <b v="0"/>
    <x v="0"/>
  </r>
  <r>
    <n v="16"/>
    <n v="7"/>
    <x v="3"/>
    <s v="ATL"/>
    <s v="Atlanta, GA"/>
    <x v="36"/>
    <s v="Nashville, TN"/>
    <n v="-2"/>
    <n v="-21"/>
    <n v="75"/>
    <n v="56"/>
    <n v="0"/>
    <x v="1"/>
    <b v="0"/>
    <x v="0"/>
  </r>
  <r>
    <n v="17"/>
    <n v="1"/>
    <x v="3"/>
    <s v="ATL"/>
    <s v="Atlanta, GA"/>
    <x v="144"/>
    <s v="Panama City, FL"/>
    <n v="-5"/>
    <n v="-14"/>
    <n v="72"/>
    <n v="63"/>
    <n v="1"/>
    <x v="1"/>
    <b v="0"/>
    <x v="0"/>
  </r>
  <r>
    <n v="16"/>
    <n v="7"/>
    <x v="3"/>
    <s v="LIH"/>
    <s v="Lihue, HI"/>
    <x v="21"/>
    <s v="Los Angeles, CA"/>
    <n v="0"/>
    <n v="-15"/>
    <n v="332"/>
    <n v="317"/>
    <n v="0"/>
    <x v="1"/>
    <b v="0"/>
    <x v="0"/>
  </r>
  <r>
    <n v="16"/>
    <n v="7"/>
    <x v="3"/>
    <s v="PBI"/>
    <s v="West Palm Beach/Palm Beach, FL"/>
    <x v="4"/>
    <s v="Atlanta, GA"/>
    <n v="5"/>
    <n v="-6"/>
    <n v="115"/>
    <n v="104"/>
    <n v="0"/>
    <x v="1"/>
    <b v="0"/>
    <x v="0"/>
  </r>
  <r>
    <n v="16"/>
    <n v="7"/>
    <x v="3"/>
    <s v="TPA"/>
    <s v="Tampa, FL"/>
    <x v="23"/>
    <s v="New York, NY"/>
    <n v="-10"/>
    <n v="-24"/>
    <n v="160"/>
    <n v="146"/>
    <n v="0"/>
    <x v="1"/>
    <b v="0"/>
    <x v="0"/>
  </r>
  <r>
    <n v="16"/>
    <n v="7"/>
    <x v="3"/>
    <s v="PDX"/>
    <s v="Portland, OR"/>
    <x v="56"/>
    <s v="Salt Lake City, UT"/>
    <n v="1"/>
    <n v="-4"/>
    <n v="104"/>
    <n v="99"/>
    <n v="0"/>
    <x v="1"/>
    <b v="0"/>
    <x v="0"/>
  </r>
  <r>
    <n v="17"/>
    <n v="1"/>
    <x v="3"/>
    <s v="ATL"/>
    <s v="Atlanta, GA"/>
    <x v="145"/>
    <s v="Sarasota/Bradenton, FL"/>
    <n v="-2"/>
    <n v="-14"/>
    <n v="91"/>
    <n v="79"/>
    <n v="0"/>
    <x v="1"/>
    <b v="0"/>
    <x v="0"/>
  </r>
  <r>
    <n v="17"/>
    <n v="1"/>
    <x v="3"/>
    <s v="ATL"/>
    <s v="Atlanta, GA"/>
    <x v="141"/>
    <s v="Memphis, TN"/>
    <n v="-2"/>
    <n v="-21"/>
    <n v="89"/>
    <n v="70"/>
    <n v="0"/>
    <x v="1"/>
    <b v="0"/>
    <x v="0"/>
  </r>
  <r>
    <n v="17"/>
    <n v="1"/>
    <x v="3"/>
    <s v="ATL"/>
    <s v="Atlanta, GA"/>
    <x v="71"/>
    <s v="West Palm Beach/Palm Beach, FL"/>
    <n v="-1"/>
    <n v="-5"/>
    <n v="104"/>
    <n v="100"/>
    <n v="0"/>
    <x v="1"/>
    <b v="0"/>
    <x v="0"/>
  </r>
  <r>
    <n v="18"/>
    <n v="2"/>
    <x v="3"/>
    <s v="SLC"/>
    <s v="Salt Lake City, UT"/>
    <x v="32"/>
    <s v="Orlando, FL"/>
    <n v="9"/>
    <n v="-8"/>
    <n v="260"/>
    <n v="243"/>
    <n v="1"/>
    <x v="1"/>
    <b v="0"/>
    <x v="0"/>
  </r>
  <r>
    <n v="18"/>
    <n v="2"/>
    <x v="3"/>
    <s v="ATL"/>
    <s v="Atlanta, GA"/>
    <x v="36"/>
    <s v="Nashville, TN"/>
    <n v="3"/>
    <n v="-4"/>
    <n v="64"/>
    <n v="57"/>
    <n v="1"/>
    <x v="1"/>
    <b v="0"/>
    <x v="0"/>
  </r>
  <r>
    <n v="18"/>
    <n v="2"/>
    <x v="3"/>
    <s v="MSP"/>
    <s v="Minneapolis, MN"/>
    <x v="18"/>
    <s v="Baltimore, MD"/>
    <n v="-3"/>
    <n v="-9"/>
    <n v="147"/>
    <n v="141"/>
    <n v="0"/>
    <x v="1"/>
    <b v="0"/>
    <x v="0"/>
  </r>
  <r>
    <n v="18"/>
    <n v="2"/>
    <x v="3"/>
    <s v="LAX"/>
    <s v="Los Angeles, CA"/>
    <x v="32"/>
    <s v="Orlando, FL"/>
    <n v="11"/>
    <n v="1"/>
    <n v="288"/>
    <n v="278"/>
    <n v="1"/>
    <x v="0"/>
    <b v="0"/>
    <x v="0"/>
  </r>
  <r>
    <n v="18"/>
    <n v="2"/>
    <x v="3"/>
    <s v="JFK"/>
    <s v="New York, NY"/>
    <x v="12"/>
    <s v="San Francisco, CA"/>
    <n v="-6"/>
    <n v="-8"/>
    <n v="378"/>
    <n v="376"/>
    <n v="0"/>
    <x v="1"/>
    <b v="0"/>
    <x v="0"/>
  </r>
  <r>
    <n v="18"/>
    <n v="2"/>
    <x v="3"/>
    <s v="LAS"/>
    <s v="Las Vegas, NV"/>
    <x v="4"/>
    <s v="Atlanta, GA"/>
    <n v="27"/>
    <n v="2"/>
    <n v="246"/>
    <n v="221"/>
    <n v="0"/>
    <x v="0"/>
    <b v="0"/>
    <x v="0"/>
  </r>
  <r>
    <n v="19"/>
    <n v="3"/>
    <x v="3"/>
    <s v="SEA"/>
    <s v="Seattle, WA"/>
    <x v="33"/>
    <s v="Detroit, MI"/>
    <n v="-3"/>
    <n v="-3"/>
    <n v="250"/>
    <n v="250"/>
    <n v="1"/>
    <x v="1"/>
    <b v="0"/>
    <x v="0"/>
  </r>
  <r>
    <n v="19"/>
    <n v="3"/>
    <x v="3"/>
    <s v="HSV"/>
    <s v="Huntsville, AL"/>
    <x v="4"/>
    <s v="Atlanta, GA"/>
    <n v="-5"/>
    <n v="-21"/>
    <n v="67"/>
    <n v="51"/>
    <n v="0"/>
    <x v="1"/>
    <b v="0"/>
    <x v="0"/>
  </r>
  <r>
    <n v="14"/>
    <n v="5"/>
    <x v="3"/>
    <s v="LAS"/>
    <s v="Las Vegas, NV"/>
    <x v="4"/>
    <s v="Atlanta, GA"/>
    <n v="18"/>
    <n v="19"/>
    <n v="248"/>
    <n v="249"/>
    <n v="0"/>
    <x v="0"/>
    <b v="0"/>
    <x v="0"/>
  </r>
  <r>
    <n v="19"/>
    <n v="3"/>
    <x v="3"/>
    <s v="DTW"/>
    <s v="Detroit, MI"/>
    <x v="12"/>
    <s v="San Francisco, CA"/>
    <n v="5"/>
    <n v="2"/>
    <n v="316"/>
    <n v="313"/>
    <n v="0"/>
    <x v="0"/>
    <b v="0"/>
    <x v="0"/>
  </r>
  <r>
    <n v="19"/>
    <n v="3"/>
    <x v="3"/>
    <s v="ATL"/>
    <s v="Atlanta, GA"/>
    <x v="21"/>
    <s v="Los Angeles, CA"/>
    <n v="-1"/>
    <n v="-4"/>
    <n v="286"/>
    <n v="283"/>
    <n v="1"/>
    <x v="1"/>
    <b v="0"/>
    <x v="0"/>
  </r>
  <r>
    <n v="19"/>
    <n v="3"/>
    <x v="3"/>
    <s v="SFO"/>
    <s v="San Francisco, CA"/>
    <x v="4"/>
    <s v="Atlanta, GA"/>
    <n v="28"/>
    <n v="24"/>
    <n v="288"/>
    <n v="284"/>
    <n v="0"/>
    <x v="0"/>
    <b v="0"/>
    <x v="0"/>
  </r>
  <r>
    <n v="9"/>
    <n v="7"/>
    <x v="2"/>
    <s v="BOS"/>
    <s v="Boston, MA"/>
    <x v="25"/>
    <s v="Newark, NJ"/>
    <n v="-1"/>
    <n v="-24"/>
    <n v="93"/>
    <n v="70"/>
    <n v="0"/>
    <x v="1"/>
    <b v="0"/>
    <x v="0"/>
  </r>
  <r>
    <n v="10"/>
    <n v="1"/>
    <x v="2"/>
    <s v="JFK"/>
    <s v="New York, NY"/>
    <x v="29"/>
    <s v="San Diego, CA"/>
    <n v="-4"/>
    <n v="-28"/>
    <n v="372"/>
    <n v="348"/>
    <n v="1"/>
    <x v="1"/>
    <b v="0"/>
    <x v="0"/>
  </r>
  <r>
    <n v="21"/>
    <n v="5"/>
    <x v="3"/>
    <s v="BDL"/>
    <s v="Hartford, CT"/>
    <x v="4"/>
    <s v="Atlanta, GA"/>
    <n v="3"/>
    <n v="-8"/>
    <n v="153"/>
    <n v="142"/>
    <n v="1"/>
    <x v="1"/>
    <b v="0"/>
    <x v="0"/>
  </r>
  <r>
    <n v="21"/>
    <n v="5"/>
    <x v="3"/>
    <s v="ATL"/>
    <s v="Atlanta, GA"/>
    <x v="57"/>
    <s v="Jacksonville, FL"/>
    <n v="-2"/>
    <n v="16"/>
    <n v="67"/>
    <n v="85"/>
    <n v="1"/>
    <x v="0"/>
    <b v="0"/>
    <x v="0"/>
  </r>
  <r>
    <n v="21"/>
    <n v="5"/>
    <x v="3"/>
    <s v="SEA"/>
    <s v="Seattle, WA"/>
    <x v="63"/>
    <s v="Anchorage, AK"/>
    <n v="10"/>
    <n v="7"/>
    <n v="208"/>
    <n v="205"/>
    <n v="0"/>
    <x v="0"/>
    <b v="0"/>
    <x v="0"/>
  </r>
  <r>
    <n v="21"/>
    <n v="5"/>
    <x v="3"/>
    <s v="SFO"/>
    <s v="San Francisco, CA"/>
    <x v="28"/>
    <s v="Minneapolis, MN"/>
    <n v="-2"/>
    <n v="-7"/>
    <n v="213"/>
    <n v="208"/>
    <n v="1"/>
    <x v="1"/>
    <b v="0"/>
    <x v="0"/>
  </r>
  <r>
    <n v="21"/>
    <n v="5"/>
    <x v="3"/>
    <s v="ATL"/>
    <s v="Atlanta, GA"/>
    <x v="0"/>
    <s v="Miami, FL"/>
    <n v="30"/>
    <n v="9"/>
    <n v="124"/>
    <n v="103"/>
    <n v="0"/>
    <x v="0"/>
    <b v="0"/>
    <x v="0"/>
  </r>
  <r>
    <n v="20"/>
    <n v="4"/>
    <x v="3"/>
    <s v="MSP"/>
    <s v="Minneapolis, MN"/>
    <x v="17"/>
    <s v="Tampa, FL"/>
    <n v="-5"/>
    <n v="-9"/>
    <n v="188"/>
    <n v="184"/>
    <n v="1"/>
    <x v="1"/>
    <b v="0"/>
    <x v="0"/>
  </r>
  <r>
    <n v="22"/>
    <n v="6"/>
    <x v="3"/>
    <s v="LAX"/>
    <s v="Los Angeles, CA"/>
    <x v="4"/>
    <s v="Atlanta, GA"/>
    <n v="-2"/>
    <n v="-19"/>
    <n v="266"/>
    <n v="249"/>
    <n v="0"/>
    <x v="1"/>
    <b v="0"/>
    <x v="0"/>
  </r>
  <r>
    <n v="22"/>
    <n v="6"/>
    <x v="3"/>
    <s v="JFK"/>
    <s v="New York, NY"/>
    <x v="55"/>
    <s v="San Juan, PR"/>
    <n v="-1"/>
    <n v="8"/>
    <n v="233"/>
    <n v="242"/>
    <n v="1"/>
    <x v="0"/>
    <b v="0"/>
    <x v="0"/>
  </r>
  <r>
    <n v="22"/>
    <n v="6"/>
    <x v="3"/>
    <s v="ORD"/>
    <s v="Chicago, IL"/>
    <x v="4"/>
    <s v="Atlanta, GA"/>
    <n v="-5"/>
    <n v="-15"/>
    <n v="119"/>
    <n v="109"/>
    <n v="0"/>
    <x v="1"/>
    <b v="0"/>
    <x v="0"/>
  </r>
  <r>
    <n v="21"/>
    <n v="5"/>
    <x v="3"/>
    <s v="DTW"/>
    <s v="Detroit, MI"/>
    <x v="45"/>
    <s v="San Antonio, TX"/>
    <n v="-2"/>
    <n v="1"/>
    <n v="193"/>
    <n v="196"/>
    <n v="0"/>
    <x v="0"/>
    <b v="0"/>
    <x v="0"/>
  </r>
  <r>
    <n v="21"/>
    <n v="5"/>
    <x v="3"/>
    <s v="ATL"/>
    <s v="Atlanta, GA"/>
    <x v="48"/>
    <s v="Dayton, OH"/>
    <n v="-1"/>
    <n v="-6"/>
    <n v="87"/>
    <n v="82"/>
    <n v="1"/>
    <x v="1"/>
    <b v="0"/>
    <x v="0"/>
  </r>
  <r>
    <n v="21"/>
    <n v="5"/>
    <x v="3"/>
    <s v="PHL"/>
    <s v="Philadelphia, PA"/>
    <x v="4"/>
    <s v="Atlanta, GA"/>
    <n v="22"/>
    <n v="13"/>
    <n v="141"/>
    <n v="132"/>
    <n v="1"/>
    <x v="0"/>
    <b v="0"/>
    <x v="0"/>
  </r>
  <r>
    <n v="21"/>
    <n v="5"/>
    <x v="3"/>
    <s v="FLL"/>
    <s v="Fort Lauderdale, FL"/>
    <x v="4"/>
    <s v="Atlanta, GA"/>
    <n v="-3"/>
    <n v="-8"/>
    <n v="109"/>
    <n v="104"/>
    <n v="1"/>
    <x v="1"/>
    <b v="0"/>
    <x v="0"/>
  </r>
  <r>
    <n v="21"/>
    <n v="5"/>
    <x v="3"/>
    <s v="DAL"/>
    <s v="Dallas, TX"/>
    <x v="4"/>
    <s v="Atlanta, GA"/>
    <n v="7"/>
    <n v="-15"/>
    <n v="133"/>
    <n v="111"/>
    <n v="0"/>
    <x v="1"/>
    <b v="0"/>
    <x v="0"/>
  </r>
  <r>
    <n v="22"/>
    <n v="6"/>
    <x v="3"/>
    <s v="ATL"/>
    <s v="Atlanta, GA"/>
    <x v="146"/>
    <s v="Valparaiso, FL"/>
    <n v="-3"/>
    <n v="1"/>
    <n v="71"/>
    <n v="75"/>
    <n v="0"/>
    <x v="0"/>
    <b v="0"/>
    <x v="0"/>
  </r>
  <r>
    <n v="22"/>
    <n v="6"/>
    <x v="3"/>
    <s v="JFK"/>
    <s v="New York, NY"/>
    <x v="20"/>
    <s v="Denver, CO"/>
    <n v="-2"/>
    <n v="-8"/>
    <n v="280"/>
    <n v="274"/>
    <n v="1"/>
    <x v="1"/>
    <b v="0"/>
    <x v="0"/>
  </r>
  <r>
    <n v="23"/>
    <n v="7"/>
    <x v="3"/>
    <s v="DTW"/>
    <s v="Detroit, MI"/>
    <x v="28"/>
    <s v="Minneapolis, MN"/>
    <n v="-3"/>
    <n v="-4"/>
    <n v="119"/>
    <n v="118"/>
    <n v="0"/>
    <x v="1"/>
    <b v="0"/>
    <x v="0"/>
  </r>
  <r>
    <n v="23"/>
    <n v="7"/>
    <x v="3"/>
    <s v="SFO"/>
    <s v="San Francisco, CA"/>
    <x v="28"/>
    <s v="Minneapolis, MN"/>
    <n v="-3"/>
    <n v="-13"/>
    <n v="219"/>
    <n v="209"/>
    <n v="0"/>
    <x v="1"/>
    <b v="0"/>
    <x v="0"/>
  </r>
  <r>
    <n v="23"/>
    <n v="7"/>
    <x v="3"/>
    <s v="RIC"/>
    <s v="Richmond, VA"/>
    <x v="4"/>
    <s v="Atlanta, GA"/>
    <n v="35"/>
    <n v="21"/>
    <n v="108"/>
    <n v="94"/>
    <n v="1"/>
    <x v="0"/>
    <b v="0"/>
    <x v="0"/>
  </r>
  <r>
    <n v="23"/>
    <n v="7"/>
    <x v="3"/>
    <s v="LAX"/>
    <s v="Los Angeles, CA"/>
    <x v="13"/>
    <s v="Honolulu, HI"/>
    <n v="5"/>
    <n v="4"/>
    <n v="339"/>
    <n v="338"/>
    <n v="0"/>
    <x v="0"/>
    <b v="0"/>
    <x v="0"/>
  </r>
  <r>
    <n v="24"/>
    <n v="1"/>
    <x v="3"/>
    <s v="ATL"/>
    <s v="Atlanta, GA"/>
    <x v="24"/>
    <s v="Pittsburgh, PA"/>
    <n v="-3"/>
    <n v="-12"/>
    <n v="103"/>
    <n v="94"/>
    <n v="1"/>
    <x v="1"/>
    <b v="0"/>
    <x v="0"/>
  </r>
  <r>
    <n v="24"/>
    <n v="1"/>
    <x v="3"/>
    <s v="MSP"/>
    <s v="Minneapolis, MN"/>
    <x v="85"/>
    <s v="Milwaukee, WI"/>
    <n v="-6"/>
    <n v="-13"/>
    <n v="66"/>
    <n v="59"/>
    <n v="1"/>
    <x v="1"/>
    <b v="0"/>
    <x v="0"/>
  </r>
  <r>
    <n v="24"/>
    <n v="1"/>
    <x v="3"/>
    <s v="CLT"/>
    <s v="Charlotte, NC"/>
    <x v="4"/>
    <s v="Atlanta, GA"/>
    <n v="45"/>
    <n v="30"/>
    <n v="79"/>
    <n v="64"/>
    <n v="1"/>
    <x v="0"/>
    <b v="0"/>
    <x v="0"/>
  </r>
  <r>
    <n v="20"/>
    <n v="4"/>
    <x v="3"/>
    <s v="SFO"/>
    <s v="San Francisco, CA"/>
    <x v="28"/>
    <s v="Minneapolis, MN"/>
    <n v="-3"/>
    <n v="-14"/>
    <n v="213"/>
    <n v="202"/>
    <n v="0"/>
    <x v="1"/>
    <b v="0"/>
    <x v="0"/>
  </r>
  <r>
    <n v="20"/>
    <n v="4"/>
    <x v="3"/>
    <s v="ATL"/>
    <s v="Atlanta, GA"/>
    <x v="7"/>
    <s v="Philadelphia, PA"/>
    <n v="-2"/>
    <n v="7"/>
    <n v="119"/>
    <n v="128"/>
    <n v="0"/>
    <x v="0"/>
    <b v="0"/>
    <x v="0"/>
  </r>
  <r>
    <n v="25"/>
    <n v="2"/>
    <x v="3"/>
    <s v="LAX"/>
    <s v="Los Angeles, CA"/>
    <x v="8"/>
    <s v="Boston, MA"/>
    <n v="26"/>
    <n v="19"/>
    <n v="334"/>
    <n v="327"/>
    <n v="1"/>
    <x v="0"/>
    <b v="0"/>
    <x v="0"/>
  </r>
  <r>
    <n v="24"/>
    <n v="1"/>
    <x v="3"/>
    <s v="LGA"/>
    <s v="New York, NY"/>
    <x v="0"/>
    <s v="Miami, FL"/>
    <n v="-2"/>
    <n v="-28"/>
    <n v="196"/>
    <n v="170"/>
    <n v="0"/>
    <x v="1"/>
    <b v="0"/>
    <x v="0"/>
  </r>
  <r>
    <n v="25"/>
    <n v="2"/>
    <x v="3"/>
    <s v="BOS"/>
    <s v="Boston, MA"/>
    <x v="56"/>
    <s v="Salt Lake City, UT"/>
    <n v="17"/>
    <n v="-9"/>
    <n v="331"/>
    <n v="305"/>
    <n v="1"/>
    <x v="1"/>
    <b v="0"/>
    <x v="0"/>
  </r>
  <r>
    <n v="25"/>
    <n v="2"/>
    <x v="3"/>
    <s v="ATL"/>
    <s v="Atlanta, GA"/>
    <x v="48"/>
    <s v="Dayton, OH"/>
    <n v="-4"/>
    <n v="-13"/>
    <n v="90"/>
    <n v="81"/>
    <n v="0"/>
    <x v="1"/>
    <b v="0"/>
    <x v="0"/>
  </r>
  <r>
    <n v="25"/>
    <n v="2"/>
    <x v="3"/>
    <s v="SLC"/>
    <s v="Salt Lake City, UT"/>
    <x v="49"/>
    <s v="Austin, TX"/>
    <n v="-9"/>
    <n v="-23"/>
    <n v="168"/>
    <n v="154"/>
    <n v="0"/>
    <x v="1"/>
    <b v="0"/>
    <x v="0"/>
  </r>
  <r>
    <n v="27"/>
    <n v="4"/>
    <x v="3"/>
    <s v="LAX"/>
    <s v="Los Angeles, CA"/>
    <x v="65"/>
    <s v="Portland, OR"/>
    <n v="25"/>
    <n v="17"/>
    <n v="137"/>
    <n v="129"/>
    <n v="1"/>
    <x v="0"/>
    <b v="0"/>
    <x v="0"/>
  </r>
  <r>
    <n v="25"/>
    <n v="2"/>
    <x v="3"/>
    <s v="ATL"/>
    <s v="Atlanta, GA"/>
    <x v="49"/>
    <s v="Austin, TX"/>
    <n v="-5"/>
    <n v="-14"/>
    <n v="142"/>
    <n v="133"/>
    <n v="0"/>
    <x v="1"/>
    <b v="0"/>
    <x v="0"/>
  </r>
  <r>
    <n v="27"/>
    <n v="4"/>
    <x v="3"/>
    <s v="BHM"/>
    <s v="Birmingham, AL"/>
    <x v="4"/>
    <s v="Atlanta, GA"/>
    <n v="-4"/>
    <n v="-20"/>
    <n v="74"/>
    <n v="58"/>
    <n v="0"/>
    <x v="1"/>
    <b v="0"/>
    <x v="0"/>
  </r>
  <r>
    <n v="28"/>
    <n v="5"/>
    <x v="3"/>
    <s v="SLC"/>
    <s v="Salt Lake City, UT"/>
    <x v="9"/>
    <s v="Las Vegas, NV"/>
    <n v="-8"/>
    <n v="-3"/>
    <n v="84"/>
    <n v="89"/>
    <n v="0"/>
    <x v="1"/>
    <b v="0"/>
    <x v="0"/>
  </r>
  <r>
    <n v="28"/>
    <n v="5"/>
    <x v="3"/>
    <s v="ATL"/>
    <s v="Atlanta, GA"/>
    <x v="147"/>
    <s v="Daytona Beach, FL"/>
    <n v="-2"/>
    <n v="-7"/>
    <n v="76"/>
    <n v="71"/>
    <n v="0"/>
    <x v="1"/>
    <b v="0"/>
    <x v="0"/>
  </r>
  <r>
    <n v="26"/>
    <n v="3"/>
    <x v="3"/>
    <s v="ATL"/>
    <s v="Atlanta, GA"/>
    <x v="16"/>
    <s v="Chicago, IL"/>
    <n v="-4"/>
    <n v="-24"/>
    <n v="124"/>
    <n v="104"/>
    <n v="1"/>
    <x v="1"/>
    <b v="0"/>
    <x v="0"/>
  </r>
  <r>
    <n v="27"/>
    <n v="4"/>
    <x v="3"/>
    <s v="MSP"/>
    <s v="Minneapolis, MN"/>
    <x v="53"/>
    <s v="St. Louis, MO"/>
    <n v="-4"/>
    <n v="-7"/>
    <n v="87"/>
    <n v="84"/>
    <n v="0"/>
    <x v="1"/>
    <b v="0"/>
    <x v="0"/>
  </r>
  <r>
    <n v="27"/>
    <n v="4"/>
    <x v="3"/>
    <s v="STL"/>
    <s v="St. Louis, MO"/>
    <x v="28"/>
    <s v="Minneapolis, MN"/>
    <n v="-7"/>
    <n v="-3"/>
    <n v="88"/>
    <n v="92"/>
    <n v="1"/>
    <x v="1"/>
    <b v="0"/>
    <x v="0"/>
  </r>
  <r>
    <n v="27"/>
    <n v="4"/>
    <x v="3"/>
    <s v="IAH"/>
    <s v="Houston, TX"/>
    <x v="4"/>
    <s v="Atlanta, GA"/>
    <n v="-5"/>
    <n v="-14"/>
    <n v="123"/>
    <n v="114"/>
    <n v="0"/>
    <x v="1"/>
    <b v="0"/>
    <x v="0"/>
  </r>
  <r>
    <n v="27"/>
    <n v="4"/>
    <x v="3"/>
    <s v="MSP"/>
    <s v="Minneapolis, MN"/>
    <x v="8"/>
    <s v="Boston, MA"/>
    <n v="-2"/>
    <n v="-12"/>
    <n v="172"/>
    <n v="162"/>
    <n v="0"/>
    <x v="1"/>
    <b v="0"/>
    <x v="0"/>
  </r>
  <r>
    <n v="1"/>
    <n v="6"/>
    <x v="3"/>
    <s v="SEA"/>
    <s v="Seattle, WA"/>
    <x v="28"/>
    <s v="Minneapolis, MN"/>
    <n v="9"/>
    <n v="9"/>
    <n v="191"/>
    <n v="191"/>
    <n v="0"/>
    <x v="0"/>
    <b v="0"/>
    <x v="0"/>
  </r>
  <r>
    <n v="1"/>
    <n v="6"/>
    <x v="3"/>
    <s v="DTW"/>
    <s v="Detroit, MI"/>
    <x v="89"/>
    <s v="Manchester, NH"/>
    <n v="0"/>
    <n v="-16"/>
    <n v="108"/>
    <n v="92"/>
    <n v="1"/>
    <x v="1"/>
    <b v="0"/>
    <x v="0"/>
  </r>
  <r>
    <n v="1"/>
    <n v="6"/>
    <x v="3"/>
    <s v="SAT"/>
    <s v="San Antonio, TX"/>
    <x v="41"/>
    <s v="New York, NY"/>
    <n v="-1"/>
    <n v="-14"/>
    <n v="238"/>
    <n v="225"/>
    <n v="1"/>
    <x v="1"/>
    <b v="0"/>
    <x v="0"/>
  </r>
  <r>
    <n v="29"/>
    <n v="6"/>
    <x v="3"/>
    <s v="BTV"/>
    <s v="Burlington, VT"/>
    <x v="4"/>
    <s v="Atlanta, GA"/>
    <n v="-7"/>
    <n v="-10"/>
    <n v="163"/>
    <n v="160"/>
    <n v="1"/>
    <x v="1"/>
    <b v="0"/>
    <x v="0"/>
  </r>
  <r>
    <n v="29"/>
    <n v="6"/>
    <x v="3"/>
    <s v="SEA"/>
    <s v="Seattle, WA"/>
    <x v="33"/>
    <s v="Detroit, MI"/>
    <n v="18"/>
    <n v="19"/>
    <n v="249"/>
    <n v="250"/>
    <n v="1"/>
    <x v="0"/>
    <b v="0"/>
    <x v="0"/>
  </r>
  <r>
    <n v="27"/>
    <n v="4"/>
    <x v="3"/>
    <s v="LGA"/>
    <s v="New York, NY"/>
    <x v="33"/>
    <s v="Detroit, MI"/>
    <n v="6"/>
    <n v="2"/>
    <n v="134"/>
    <n v="130"/>
    <n v="0"/>
    <x v="0"/>
    <b v="0"/>
    <x v="0"/>
  </r>
  <r>
    <n v="27"/>
    <n v="4"/>
    <x v="3"/>
    <s v="MSP"/>
    <s v="Minneapolis, MN"/>
    <x v="12"/>
    <s v="San Francisco, CA"/>
    <n v="-4"/>
    <n v="-13"/>
    <n v="242"/>
    <n v="233"/>
    <n v="0"/>
    <x v="1"/>
    <b v="0"/>
    <x v="0"/>
  </r>
  <r>
    <n v="27"/>
    <n v="4"/>
    <x v="3"/>
    <s v="BUF"/>
    <s v="Buffalo, NY"/>
    <x v="4"/>
    <s v="Atlanta, GA"/>
    <n v="-5"/>
    <n v="-10"/>
    <n v="126"/>
    <n v="121"/>
    <n v="1"/>
    <x v="1"/>
    <b v="0"/>
    <x v="0"/>
  </r>
  <r>
    <n v="27"/>
    <n v="4"/>
    <x v="3"/>
    <s v="BWI"/>
    <s v="Baltimore, MD"/>
    <x v="56"/>
    <s v="Salt Lake City, UT"/>
    <n v="-5"/>
    <n v="-12"/>
    <n v="274"/>
    <n v="267"/>
    <n v="1"/>
    <x v="1"/>
    <b v="0"/>
    <x v="0"/>
  </r>
  <r>
    <n v="29"/>
    <n v="6"/>
    <x v="3"/>
    <s v="ATL"/>
    <s v="Atlanta, GA"/>
    <x v="79"/>
    <s v="Washington, DC"/>
    <n v="-3"/>
    <n v="-6"/>
    <n v="100"/>
    <n v="97"/>
    <n v="0"/>
    <x v="1"/>
    <b v="0"/>
    <x v="0"/>
  </r>
  <r>
    <n v="28"/>
    <n v="5"/>
    <x v="3"/>
    <s v="ATL"/>
    <s v="Atlanta, GA"/>
    <x v="84"/>
    <s v="El Paso, TX"/>
    <n v="-3"/>
    <n v="-26"/>
    <n v="196"/>
    <n v="173"/>
    <n v="0"/>
    <x v="1"/>
    <b v="0"/>
    <x v="0"/>
  </r>
  <r>
    <n v="8"/>
    <n v="6"/>
    <x v="3"/>
    <s v="PBI"/>
    <s v="West Palm Beach/Palm Beach, FL"/>
    <x v="4"/>
    <s v="Atlanta, GA"/>
    <n v="-5"/>
    <n v="-13"/>
    <n v="106"/>
    <n v="98"/>
    <n v="0"/>
    <x v="1"/>
    <b v="0"/>
    <x v="0"/>
  </r>
  <r>
    <n v="30"/>
    <n v="7"/>
    <x v="3"/>
    <s v="SYR"/>
    <s v="Syracuse, NY"/>
    <x v="4"/>
    <s v="Atlanta, GA"/>
    <n v="-7"/>
    <n v="-7"/>
    <n v="131"/>
    <n v="131"/>
    <n v="1"/>
    <x v="1"/>
    <b v="0"/>
    <x v="0"/>
  </r>
  <r>
    <n v="30"/>
    <n v="7"/>
    <x v="3"/>
    <s v="ATL"/>
    <s v="Atlanta, GA"/>
    <x v="18"/>
    <s v="Baltimore, MD"/>
    <n v="9"/>
    <n v="-5"/>
    <n v="117"/>
    <n v="103"/>
    <n v="0"/>
    <x v="1"/>
    <b v="0"/>
    <x v="0"/>
  </r>
  <r>
    <n v="30"/>
    <n v="7"/>
    <x v="3"/>
    <s v="LAX"/>
    <s v="Los Angeles, CA"/>
    <x v="41"/>
    <s v="New York, NY"/>
    <n v="-5"/>
    <n v="-25"/>
    <n v="345"/>
    <n v="325"/>
    <n v="0"/>
    <x v="1"/>
    <b v="0"/>
    <x v="0"/>
  </r>
  <r>
    <n v="30"/>
    <n v="7"/>
    <x v="3"/>
    <s v="XNA"/>
    <s v="Fayetteville, AR"/>
    <x v="4"/>
    <s v="Atlanta, GA"/>
    <n v="0"/>
    <n v="-6"/>
    <n v="112"/>
    <n v="106"/>
    <n v="0"/>
    <x v="1"/>
    <b v="0"/>
    <x v="0"/>
  </r>
  <r>
    <n v="30"/>
    <n v="7"/>
    <x v="3"/>
    <s v="DTW"/>
    <s v="Detroit, MI"/>
    <x v="12"/>
    <s v="San Francisco, CA"/>
    <n v="0"/>
    <n v="-12"/>
    <n v="303"/>
    <n v="291"/>
    <n v="0"/>
    <x v="1"/>
    <b v="0"/>
    <x v="0"/>
  </r>
  <r>
    <n v="31"/>
    <n v="1"/>
    <x v="3"/>
    <s v="LGA"/>
    <s v="New York, NY"/>
    <x v="0"/>
    <s v="Miami, FL"/>
    <n v="6"/>
    <n v="-5"/>
    <n v="199"/>
    <n v="188"/>
    <n v="0"/>
    <x v="1"/>
    <b v="0"/>
    <x v="0"/>
  </r>
  <r>
    <n v="9"/>
    <n v="7"/>
    <x v="8"/>
    <s v="PNS"/>
    <s v="Pensacola, FL"/>
    <x v="1"/>
    <s v="Dallas/Fort Worth, TX"/>
    <n v="-6"/>
    <n v="-13"/>
    <n v="118"/>
    <n v="111"/>
    <n v="1"/>
    <x v="1"/>
    <b v="0"/>
    <x v="0"/>
  </r>
  <r>
    <n v="20"/>
    <n v="4"/>
    <x v="8"/>
    <s v="DFW"/>
    <s v="Dallas/Fort Worth, TX"/>
    <x v="77"/>
    <s v="Pensacola, FL"/>
    <n v="-5"/>
    <n v="-9"/>
    <n v="111"/>
    <n v="107"/>
    <n v="1"/>
    <x v="1"/>
    <b v="0"/>
    <x v="0"/>
  </r>
  <r>
    <n v="31"/>
    <n v="1"/>
    <x v="8"/>
    <s v="DFW"/>
    <s v="Dallas/Fort Worth, TX"/>
    <x v="148"/>
    <s v="Tyler, TX"/>
    <n v="-4"/>
    <n v="-12"/>
    <n v="52"/>
    <n v="44"/>
    <n v="1"/>
    <x v="1"/>
    <b v="0"/>
    <x v="0"/>
  </r>
  <r>
    <n v="30"/>
    <n v="7"/>
    <x v="3"/>
    <s v="PIT"/>
    <s v="Pittsburgh, PA"/>
    <x v="4"/>
    <s v="Atlanta, GA"/>
    <n v="3"/>
    <n v="6"/>
    <n v="99"/>
    <n v="102"/>
    <n v="1"/>
    <x v="0"/>
    <b v="0"/>
    <x v="0"/>
  </r>
  <r>
    <n v="31"/>
    <n v="1"/>
    <x v="3"/>
    <s v="FLL"/>
    <s v="Fort Lauderdale, FL"/>
    <x v="4"/>
    <s v="Atlanta, GA"/>
    <n v="-7"/>
    <n v="-19"/>
    <n v="121"/>
    <n v="109"/>
    <n v="0"/>
    <x v="1"/>
    <b v="0"/>
    <x v="0"/>
  </r>
  <r>
    <n v="25"/>
    <n v="2"/>
    <x v="8"/>
    <s v="BTR"/>
    <s v="Baton Rouge, LA"/>
    <x v="1"/>
    <s v="Dallas/Fort Worth, TX"/>
    <n v="-11"/>
    <n v="-7"/>
    <n v="89"/>
    <n v="93"/>
    <n v="0"/>
    <x v="1"/>
    <b v="0"/>
    <x v="0"/>
  </r>
  <r>
    <n v="31"/>
    <n v="1"/>
    <x v="3"/>
    <s v="CHS"/>
    <s v="Charleston, SC"/>
    <x v="4"/>
    <s v="Atlanta, GA"/>
    <n v="-3"/>
    <n v="-3"/>
    <n v="65"/>
    <n v="65"/>
    <n v="1"/>
    <x v="1"/>
    <b v="0"/>
    <x v="0"/>
  </r>
  <r>
    <n v="31"/>
    <n v="1"/>
    <x v="3"/>
    <s v="ATL"/>
    <s v="Atlanta, GA"/>
    <x v="28"/>
    <s v="Minneapolis, MN"/>
    <n v="-4"/>
    <n v="-19"/>
    <n v="159"/>
    <n v="144"/>
    <n v="0"/>
    <x v="1"/>
    <b v="0"/>
    <x v="0"/>
  </r>
  <r>
    <n v="30"/>
    <n v="7"/>
    <x v="3"/>
    <s v="RDU"/>
    <s v="Raleigh/Durham, NC"/>
    <x v="4"/>
    <s v="Atlanta, GA"/>
    <n v="-2"/>
    <n v="-4"/>
    <n v="87"/>
    <n v="85"/>
    <n v="0"/>
    <x v="1"/>
    <b v="0"/>
    <x v="0"/>
  </r>
  <r>
    <n v="30"/>
    <n v="7"/>
    <x v="3"/>
    <s v="BOS"/>
    <s v="Boston, MA"/>
    <x v="4"/>
    <s v="Atlanta, GA"/>
    <n v="-7"/>
    <n v="-18"/>
    <n v="176"/>
    <n v="165"/>
    <n v="1"/>
    <x v="1"/>
    <b v="0"/>
    <x v="0"/>
  </r>
  <r>
    <n v="30"/>
    <n v="7"/>
    <x v="8"/>
    <s v="DFW"/>
    <s v="Dallas/Fort Worth, TX"/>
    <x v="149"/>
    <s v="Shreveport, LA"/>
    <n v="-4"/>
    <n v="-13"/>
    <n v="67"/>
    <n v="58"/>
    <n v="0"/>
    <x v="1"/>
    <b v="0"/>
    <x v="0"/>
  </r>
  <r>
    <n v="13"/>
    <n v="4"/>
    <x v="8"/>
    <s v="DFW"/>
    <s v="Dallas/Fort Worth, TX"/>
    <x v="38"/>
    <s v="Knoxville, TN"/>
    <n v="20"/>
    <n v="6"/>
    <n v="132"/>
    <n v="118"/>
    <n v="0"/>
    <x v="0"/>
    <b v="0"/>
    <x v="0"/>
  </r>
  <r>
    <n v="11"/>
    <n v="2"/>
    <x v="8"/>
    <s v="TYS"/>
    <s v="Knoxville, TN"/>
    <x v="1"/>
    <s v="Dallas/Fort Worth, TX"/>
    <n v="19"/>
    <n v="4"/>
    <n v="148"/>
    <n v="133"/>
    <n v="0"/>
    <x v="0"/>
    <b v="0"/>
    <x v="0"/>
  </r>
  <r>
    <n v="14"/>
    <n v="5"/>
    <x v="8"/>
    <s v="DFW"/>
    <s v="Dallas/Fort Worth, TX"/>
    <x v="150"/>
    <s v="Killeen, TX"/>
    <n v="-2"/>
    <n v="-16"/>
    <n v="53"/>
    <n v="39"/>
    <n v="1"/>
    <x v="1"/>
    <b v="0"/>
    <x v="0"/>
  </r>
  <r>
    <n v="11"/>
    <n v="2"/>
    <x v="8"/>
    <s v="DFW"/>
    <s v="Dallas/Fort Worth, TX"/>
    <x v="151"/>
    <s v="Columbia, SC"/>
    <n v="-2"/>
    <n v="-13"/>
    <n v="154"/>
    <n v="143"/>
    <n v="1"/>
    <x v="1"/>
    <b v="0"/>
    <x v="0"/>
  </r>
  <r>
    <n v="18"/>
    <n v="2"/>
    <x v="8"/>
    <s v="BRO"/>
    <s v="Brownsville, TX"/>
    <x v="1"/>
    <s v="Dallas/Fort Worth, TX"/>
    <n v="-10"/>
    <n v="-9"/>
    <n v="104"/>
    <n v="105"/>
    <n v="0"/>
    <x v="1"/>
    <b v="0"/>
    <x v="0"/>
  </r>
  <r>
    <n v="12"/>
    <n v="3"/>
    <x v="8"/>
    <s v="MLU"/>
    <s v="Monroe, LA"/>
    <x v="1"/>
    <s v="Dallas/Fort Worth, TX"/>
    <n v="-13"/>
    <n v="-17"/>
    <n v="79"/>
    <n v="75"/>
    <n v="0"/>
    <x v="1"/>
    <b v="0"/>
    <x v="0"/>
  </r>
  <r>
    <n v="4"/>
    <n v="2"/>
    <x v="8"/>
    <s v="DFW"/>
    <s v="Dallas/Fort Worth, TX"/>
    <x v="150"/>
    <s v="Killeen, TX"/>
    <n v="1"/>
    <n v="-8"/>
    <n v="56"/>
    <n v="47"/>
    <n v="1"/>
    <x v="1"/>
    <b v="0"/>
    <x v="0"/>
  </r>
  <r>
    <n v="3"/>
    <n v="1"/>
    <x v="8"/>
    <s v="GSP"/>
    <s v="Greer, SC"/>
    <x v="27"/>
    <s v="Houston, TX"/>
    <n v="-7"/>
    <n v="7"/>
    <n v="146"/>
    <n v="160"/>
    <n v="0"/>
    <x v="0"/>
    <b v="0"/>
    <x v="0"/>
  </r>
  <r>
    <n v="1"/>
    <n v="6"/>
    <x v="8"/>
    <s v="EWR"/>
    <s v="Newark, NJ"/>
    <x v="73"/>
    <s v="Portland, ME"/>
    <n v="-2"/>
    <n v="-2"/>
    <n v="76"/>
    <n v="76"/>
    <n v="1"/>
    <x v="1"/>
    <b v="0"/>
    <x v="0"/>
  </r>
  <r>
    <n v="14"/>
    <n v="5"/>
    <x v="8"/>
    <s v="ORD"/>
    <s v="Chicago, IL"/>
    <x v="77"/>
    <s v="Pensacola, FL"/>
    <n v="-7"/>
    <n v="-23"/>
    <n v="142"/>
    <n v="126"/>
    <n v="1"/>
    <x v="1"/>
    <b v="0"/>
    <x v="0"/>
  </r>
  <r>
    <n v="4"/>
    <n v="2"/>
    <x v="8"/>
    <s v="BTV"/>
    <s v="Burlington, VT"/>
    <x v="25"/>
    <s v="Newark, NJ"/>
    <n v="2"/>
    <n v="8"/>
    <n v="80"/>
    <n v="86"/>
    <n v="1"/>
    <x v="0"/>
    <b v="0"/>
    <x v="0"/>
  </r>
  <r>
    <n v="10"/>
    <n v="1"/>
    <x v="8"/>
    <s v="ORD"/>
    <s v="Chicago, IL"/>
    <x v="152"/>
    <s v="Green Bay, WI"/>
    <n v="-7"/>
    <n v="-9"/>
    <n v="60"/>
    <n v="58"/>
    <n v="0"/>
    <x v="1"/>
    <b v="0"/>
    <x v="0"/>
  </r>
  <r>
    <n v="8"/>
    <n v="6"/>
    <x v="8"/>
    <s v="MFE"/>
    <s v="Mission/McAllen/Edinburg, TX"/>
    <x v="27"/>
    <s v="Houston, TX"/>
    <n v="-4"/>
    <n v="-19"/>
    <n v="80"/>
    <n v="65"/>
    <n v="0"/>
    <x v="1"/>
    <b v="0"/>
    <x v="0"/>
  </r>
  <r>
    <n v="14"/>
    <n v="5"/>
    <x v="8"/>
    <s v="LCH"/>
    <s v="Lake Charles, LA"/>
    <x v="27"/>
    <s v="Houston, TX"/>
    <n v="-9"/>
    <n v="-21"/>
    <n v="53"/>
    <n v="41"/>
    <n v="1"/>
    <x v="1"/>
    <b v="0"/>
    <x v="0"/>
  </r>
  <r>
    <n v="31"/>
    <n v="1"/>
    <x v="8"/>
    <s v="EWR"/>
    <s v="Newark, NJ"/>
    <x v="36"/>
    <s v="Nashville, TN"/>
    <n v="4"/>
    <n v="-17"/>
    <n v="148"/>
    <n v="127"/>
    <n v="1"/>
    <x v="1"/>
    <b v="0"/>
    <x v="0"/>
  </r>
  <r>
    <n v="29"/>
    <n v="6"/>
    <x v="8"/>
    <s v="EWR"/>
    <s v="Newark, NJ"/>
    <x v="36"/>
    <s v="Nashville, TN"/>
    <n v="-2"/>
    <n v="-14"/>
    <n v="148"/>
    <n v="136"/>
    <n v="0"/>
    <x v="1"/>
    <b v="0"/>
    <x v="0"/>
  </r>
  <r>
    <n v="8"/>
    <n v="6"/>
    <x v="8"/>
    <s v="DAY"/>
    <s v="Dayton, OH"/>
    <x v="10"/>
    <s v="Chicago, IL"/>
    <n v="-3"/>
    <n v="-9"/>
    <n v="75"/>
    <n v="69"/>
    <n v="0"/>
    <x v="1"/>
    <b v="0"/>
    <x v="0"/>
  </r>
  <r>
    <n v="29"/>
    <n v="6"/>
    <x v="8"/>
    <s v="BWI"/>
    <s v="Baltimore, MD"/>
    <x v="25"/>
    <s v="Newark, NJ"/>
    <n v="-9"/>
    <n v="-17"/>
    <n v="69"/>
    <n v="61"/>
    <n v="1"/>
    <x v="1"/>
    <b v="0"/>
    <x v="0"/>
  </r>
  <r>
    <n v="21"/>
    <n v="5"/>
    <x v="8"/>
    <s v="IAH"/>
    <s v="Houston, TX"/>
    <x v="99"/>
    <s v="Mobile, AL"/>
    <n v="1"/>
    <n v="-6"/>
    <n v="83"/>
    <n v="76"/>
    <n v="0"/>
    <x v="1"/>
    <b v="0"/>
    <x v="0"/>
  </r>
  <r>
    <n v="27"/>
    <n v="4"/>
    <x v="8"/>
    <s v="CAE"/>
    <s v="Columbia, SC"/>
    <x v="10"/>
    <s v="Chicago, IL"/>
    <n v="-10"/>
    <n v="-9"/>
    <n v="126"/>
    <n v="127"/>
    <n v="1"/>
    <x v="1"/>
    <b v="0"/>
    <x v="0"/>
  </r>
  <r>
    <n v="19"/>
    <n v="3"/>
    <x v="8"/>
    <s v="IAH"/>
    <s v="Houston, TX"/>
    <x v="94"/>
    <s v="Harlingen/San Benito, TX"/>
    <n v="4"/>
    <n v="9"/>
    <n v="73"/>
    <n v="78"/>
    <n v="0"/>
    <x v="0"/>
    <b v="0"/>
    <x v="0"/>
  </r>
  <r>
    <n v="4"/>
    <n v="2"/>
    <x v="8"/>
    <s v="TYR"/>
    <s v="Tyler, TX"/>
    <x v="27"/>
    <s v="Houston, TX"/>
    <n v="-10"/>
    <n v="-16"/>
    <n v="58"/>
    <n v="52"/>
    <n v="1"/>
    <x v="1"/>
    <b v="0"/>
    <x v="0"/>
  </r>
  <r>
    <n v="6"/>
    <n v="4"/>
    <x v="8"/>
    <s v="EWR"/>
    <s v="Newark, NJ"/>
    <x v="3"/>
    <s v="Hartford, CT"/>
    <n v="-6"/>
    <n v="-20"/>
    <n v="55"/>
    <n v="41"/>
    <n v="1"/>
    <x v="1"/>
    <b v="0"/>
    <x v="0"/>
  </r>
  <r>
    <n v="6"/>
    <n v="4"/>
    <x v="8"/>
    <s v="IND"/>
    <s v="Indianapolis, IN"/>
    <x v="25"/>
    <s v="Newark, NJ"/>
    <n v="-11"/>
    <n v="-9"/>
    <n v="125"/>
    <n v="127"/>
    <n v="1"/>
    <x v="1"/>
    <b v="0"/>
    <x v="0"/>
  </r>
  <r>
    <n v="9"/>
    <n v="7"/>
    <x v="8"/>
    <s v="EWR"/>
    <s v="Newark, NJ"/>
    <x v="48"/>
    <s v="Dayton, OH"/>
    <n v="19"/>
    <n v="11"/>
    <n v="121"/>
    <n v="113"/>
    <n v="1"/>
    <x v="0"/>
    <b v="0"/>
    <x v="0"/>
  </r>
  <r>
    <n v="16"/>
    <n v="7"/>
    <x v="8"/>
    <s v="IAH"/>
    <s v="Houston, TX"/>
    <x v="90"/>
    <s v="Midland/Odessa, TX"/>
    <n v="-3"/>
    <n v="-13"/>
    <n v="89"/>
    <n v="79"/>
    <n v="0"/>
    <x v="1"/>
    <b v="0"/>
    <x v="0"/>
  </r>
  <r>
    <n v="19"/>
    <n v="3"/>
    <x v="8"/>
    <s v="IAH"/>
    <s v="Houston, TX"/>
    <x v="90"/>
    <s v="Midland/Odessa, TX"/>
    <n v="1"/>
    <n v="9"/>
    <n v="90"/>
    <n v="98"/>
    <n v="0"/>
    <x v="0"/>
    <b v="0"/>
    <x v="0"/>
  </r>
  <r>
    <n v="14"/>
    <n v="5"/>
    <x v="8"/>
    <s v="MEM"/>
    <s v="Memphis, TN"/>
    <x v="27"/>
    <s v="Houston, TX"/>
    <n v="-7"/>
    <n v="-27"/>
    <n v="105"/>
    <n v="85"/>
    <n v="0"/>
    <x v="1"/>
    <b v="0"/>
    <x v="0"/>
  </r>
  <r>
    <n v="9"/>
    <n v="7"/>
    <x v="8"/>
    <s v="RIC"/>
    <s v="Richmond, VA"/>
    <x v="27"/>
    <s v="Houston, TX"/>
    <n v="-7"/>
    <n v="-4"/>
    <n v="187"/>
    <n v="190"/>
    <n v="0"/>
    <x v="1"/>
    <b v="0"/>
    <x v="0"/>
  </r>
  <r>
    <n v="15"/>
    <n v="6"/>
    <x v="8"/>
    <s v="IAH"/>
    <s v="Houston, TX"/>
    <x v="34"/>
    <s v="Norfolk, VA"/>
    <n v="-1"/>
    <n v="-16"/>
    <n v="190"/>
    <n v="175"/>
    <n v="1"/>
    <x v="1"/>
    <b v="0"/>
    <x v="0"/>
  </r>
  <r>
    <n v="30"/>
    <n v="7"/>
    <x v="8"/>
    <s v="MEM"/>
    <s v="Memphis, TN"/>
    <x v="25"/>
    <s v="Newark, NJ"/>
    <n v="-4"/>
    <n v="-10"/>
    <n v="164"/>
    <n v="158"/>
    <n v="0"/>
    <x v="1"/>
    <b v="0"/>
    <x v="0"/>
  </r>
  <r>
    <n v="10"/>
    <n v="1"/>
    <x v="8"/>
    <s v="STL"/>
    <s v="St. Louis, MO"/>
    <x v="25"/>
    <s v="Newark, NJ"/>
    <n v="28"/>
    <n v="13"/>
    <n v="149"/>
    <n v="134"/>
    <n v="0"/>
    <x v="0"/>
    <b v="0"/>
    <x v="0"/>
  </r>
  <r>
    <n v="22"/>
    <n v="6"/>
    <x v="8"/>
    <s v="IAH"/>
    <s v="Houston, TX"/>
    <x v="153"/>
    <s v="Laredo, TX"/>
    <n v="-1"/>
    <n v="-6"/>
    <n v="69"/>
    <n v="64"/>
    <n v="1"/>
    <x v="1"/>
    <b v="0"/>
    <x v="0"/>
  </r>
  <r>
    <n v="5"/>
    <n v="3"/>
    <x v="8"/>
    <s v="GSP"/>
    <s v="Greer, SC"/>
    <x v="25"/>
    <s v="Newark, NJ"/>
    <n v="35"/>
    <n v="22"/>
    <n v="119"/>
    <n v="106"/>
    <n v="1"/>
    <x v="0"/>
    <b v="0"/>
    <x v="0"/>
  </r>
  <r>
    <n v="13"/>
    <n v="4"/>
    <x v="8"/>
    <s v="BNA"/>
    <s v="Nashville, TN"/>
    <x v="25"/>
    <s v="Newark, NJ"/>
    <n v="-7"/>
    <n v="-7"/>
    <n v="138"/>
    <n v="138"/>
    <n v="0"/>
    <x v="1"/>
    <b v="0"/>
    <x v="0"/>
  </r>
  <r>
    <n v="15"/>
    <n v="6"/>
    <x v="8"/>
    <s v="IAD"/>
    <s v="Washington, DC"/>
    <x v="25"/>
    <s v="Newark, NJ"/>
    <n v="34"/>
    <n v="23"/>
    <n v="81"/>
    <n v="70"/>
    <n v="0"/>
    <x v="0"/>
    <b v="0"/>
    <x v="0"/>
  </r>
  <r>
    <n v="28"/>
    <n v="5"/>
    <x v="8"/>
    <s v="GPT"/>
    <s v="Gulfport/Biloxi, MS"/>
    <x v="27"/>
    <s v="Houston, TX"/>
    <n v="-3"/>
    <n v="-11"/>
    <n v="88"/>
    <n v="80"/>
    <n v="0"/>
    <x v="1"/>
    <b v="0"/>
    <x v="0"/>
  </r>
  <r>
    <n v="28"/>
    <n v="5"/>
    <x v="8"/>
    <s v="IAH"/>
    <s v="Houston, TX"/>
    <x v="42"/>
    <s v="Kansas City, MO"/>
    <n v="-5"/>
    <n v="-16"/>
    <n v="123"/>
    <n v="112"/>
    <n v="0"/>
    <x v="1"/>
    <b v="0"/>
    <x v="0"/>
  </r>
  <r>
    <n v="8"/>
    <n v="6"/>
    <x v="8"/>
    <s v="EWR"/>
    <s v="Newark, NJ"/>
    <x v="28"/>
    <s v="Minneapolis, MN"/>
    <n v="-1"/>
    <n v="5"/>
    <n v="195"/>
    <n v="201"/>
    <n v="1"/>
    <x v="0"/>
    <b v="0"/>
    <x v="0"/>
  </r>
  <r>
    <n v="26"/>
    <n v="3"/>
    <x v="8"/>
    <s v="IAH"/>
    <s v="Houston, TX"/>
    <x v="24"/>
    <s v="Pittsburgh, PA"/>
    <n v="-4"/>
    <n v="-4"/>
    <n v="172"/>
    <n v="172"/>
    <n v="0"/>
    <x v="1"/>
    <b v="0"/>
    <x v="0"/>
  </r>
  <r>
    <n v="9"/>
    <n v="7"/>
    <x v="8"/>
    <s v="ICT"/>
    <s v="Wichita, KS"/>
    <x v="27"/>
    <s v="Houston, TX"/>
    <n v="21"/>
    <n v="27"/>
    <n v="106"/>
    <n v="112"/>
    <n v="0"/>
    <x v="0"/>
    <b v="0"/>
    <x v="0"/>
  </r>
  <r>
    <n v="29"/>
    <n v="6"/>
    <x v="8"/>
    <s v="IAH"/>
    <s v="Houston, TX"/>
    <x v="154"/>
    <s v="Jackson/Vicksburg, MS"/>
    <n v="-8"/>
    <n v="-1"/>
    <n v="79"/>
    <n v="86"/>
    <n v="1"/>
    <x v="1"/>
    <b v="0"/>
    <x v="0"/>
  </r>
  <r>
    <n v="14"/>
    <n v="5"/>
    <x v="8"/>
    <s v="ORD"/>
    <s v="Chicago, IL"/>
    <x v="48"/>
    <s v="Dayton, OH"/>
    <n v="3"/>
    <n v="2"/>
    <n v="72"/>
    <n v="71"/>
    <n v="1"/>
    <x v="0"/>
    <b v="0"/>
    <x v="0"/>
  </r>
  <r>
    <n v="12"/>
    <n v="3"/>
    <x v="8"/>
    <s v="CRW"/>
    <s v="Charleston/Dunbar, WV"/>
    <x v="10"/>
    <s v="Chicago, IL"/>
    <n v="-8"/>
    <n v="-3"/>
    <n v="93"/>
    <n v="98"/>
    <n v="1"/>
    <x v="1"/>
    <b v="0"/>
    <x v="0"/>
  </r>
  <r>
    <n v="13"/>
    <n v="4"/>
    <x v="8"/>
    <s v="CRW"/>
    <s v="Charleston/Dunbar, WV"/>
    <x v="10"/>
    <s v="Chicago, IL"/>
    <n v="-4"/>
    <n v="0"/>
    <n v="93"/>
    <n v="97"/>
    <n v="0"/>
    <x v="1"/>
    <b v="0"/>
    <x v="0"/>
  </r>
  <r>
    <n v="28"/>
    <n v="5"/>
    <x v="8"/>
    <s v="ORD"/>
    <s v="Chicago, IL"/>
    <x v="121"/>
    <s v="Wichita, KS"/>
    <n v="-5"/>
    <n v="-5"/>
    <n v="113"/>
    <n v="113"/>
    <n v="1"/>
    <x v="1"/>
    <b v="0"/>
    <x v="0"/>
  </r>
  <r>
    <n v="7"/>
    <n v="5"/>
    <x v="8"/>
    <s v="DTW"/>
    <s v="Detroit, MI"/>
    <x v="103"/>
    <s v="Cedar Rapids/Iowa City, IA"/>
    <n v="-5"/>
    <n v="-27"/>
    <n v="98"/>
    <n v="76"/>
    <n v="0"/>
    <x v="1"/>
    <b v="0"/>
    <x v="0"/>
  </r>
  <r>
    <n v="22"/>
    <n v="6"/>
    <x v="8"/>
    <s v="GNV"/>
    <s v="Gainesville, FL"/>
    <x v="4"/>
    <s v="Atlanta, GA"/>
    <n v="-5"/>
    <n v="-15"/>
    <n v="70"/>
    <n v="60"/>
    <n v="1"/>
    <x v="1"/>
    <b v="0"/>
    <x v="0"/>
  </r>
  <r>
    <n v="4"/>
    <n v="2"/>
    <x v="8"/>
    <s v="ATL"/>
    <s v="Atlanta, GA"/>
    <x v="155"/>
    <s v="Gulfport/Biloxi, MS"/>
    <n v="-2"/>
    <n v="-10"/>
    <n v="80"/>
    <n v="72"/>
    <n v="0"/>
    <x v="1"/>
    <b v="0"/>
    <x v="0"/>
  </r>
  <r>
    <n v="31"/>
    <n v="1"/>
    <x v="8"/>
    <s v="CLE"/>
    <s v="Cleveland, OH"/>
    <x v="28"/>
    <s v="Minneapolis, MN"/>
    <n v="-1"/>
    <n v="3"/>
    <n v="115"/>
    <n v="119"/>
    <n v="0"/>
    <x v="0"/>
    <b v="0"/>
    <x v="0"/>
  </r>
  <r>
    <n v="16"/>
    <n v="7"/>
    <x v="8"/>
    <s v="DTW"/>
    <s v="Detroit, MI"/>
    <x v="46"/>
    <s v="Richmond, VA"/>
    <n v="-1"/>
    <n v="-1"/>
    <n v="98"/>
    <n v="98"/>
    <n v="1"/>
    <x v="1"/>
    <b v="0"/>
    <x v="0"/>
  </r>
  <r>
    <n v="10"/>
    <n v="1"/>
    <x v="8"/>
    <s v="ORF"/>
    <s v="Norfolk, VA"/>
    <x v="28"/>
    <s v="Minneapolis, MN"/>
    <n v="-7"/>
    <n v="0"/>
    <n v="178"/>
    <n v="185"/>
    <n v="1"/>
    <x v="1"/>
    <b v="0"/>
    <x v="0"/>
  </r>
  <r>
    <n v="19"/>
    <n v="3"/>
    <x v="8"/>
    <s v="ATL"/>
    <s v="Atlanta, GA"/>
    <x v="156"/>
    <s v="Valdosta, GA"/>
    <n v="-2"/>
    <n v="2"/>
    <n v="60"/>
    <n v="64"/>
    <n v="1"/>
    <x v="0"/>
    <b v="0"/>
    <x v="0"/>
  </r>
  <r>
    <n v="18"/>
    <n v="2"/>
    <x v="8"/>
    <s v="ATL"/>
    <s v="Atlanta, GA"/>
    <x v="149"/>
    <s v="Shreveport, LA"/>
    <n v="23"/>
    <n v="17"/>
    <n v="102"/>
    <n v="96"/>
    <n v="0"/>
    <x v="0"/>
    <b v="0"/>
    <x v="0"/>
  </r>
  <r>
    <n v="28"/>
    <n v="5"/>
    <x v="8"/>
    <s v="ATL"/>
    <s v="Atlanta, GA"/>
    <x v="157"/>
    <s v="Gainesville, FL"/>
    <n v="3"/>
    <n v="0"/>
    <n v="69"/>
    <n v="66"/>
    <n v="0"/>
    <x v="1"/>
    <b v="0"/>
    <x v="0"/>
  </r>
  <r>
    <n v="17"/>
    <n v="1"/>
    <x v="8"/>
    <s v="RIC"/>
    <s v="Richmond, VA"/>
    <x v="23"/>
    <s v="New York, NY"/>
    <n v="-5"/>
    <n v="-25"/>
    <n v="84"/>
    <n v="64"/>
    <n v="0"/>
    <x v="1"/>
    <b v="0"/>
    <x v="0"/>
  </r>
  <r>
    <n v="6"/>
    <n v="4"/>
    <x v="8"/>
    <s v="ATL"/>
    <s v="Atlanta, GA"/>
    <x v="158"/>
    <s v="Alexandria, LA"/>
    <n v="9"/>
    <n v="-1"/>
    <n v="102"/>
    <n v="92"/>
    <n v="1"/>
    <x v="1"/>
    <b v="0"/>
    <x v="0"/>
  </r>
  <r>
    <n v="19"/>
    <n v="3"/>
    <x v="8"/>
    <s v="ATL"/>
    <s v="Atlanta, GA"/>
    <x v="159"/>
    <s v="Chattanooga, TN"/>
    <n v="-2"/>
    <n v="21"/>
    <n v="51"/>
    <n v="74"/>
    <n v="1"/>
    <x v="0"/>
    <b v="0"/>
    <x v="0"/>
  </r>
  <r>
    <n v="12"/>
    <n v="3"/>
    <x v="8"/>
    <s v="CMH"/>
    <s v="Columbus, OH"/>
    <x v="23"/>
    <s v="New York, NY"/>
    <n v="2"/>
    <n v="-16"/>
    <n v="105"/>
    <n v="87"/>
    <n v="0"/>
    <x v="1"/>
    <b v="0"/>
    <x v="0"/>
  </r>
  <r>
    <n v="30"/>
    <n v="7"/>
    <x v="8"/>
    <s v="ATL"/>
    <s v="Atlanta, GA"/>
    <x v="150"/>
    <s v="Killeen, TX"/>
    <n v="11"/>
    <n v="-2"/>
    <n v="134"/>
    <n v="121"/>
    <n v="1"/>
    <x v="1"/>
    <b v="0"/>
    <x v="0"/>
  </r>
  <r>
    <n v="27"/>
    <n v="4"/>
    <x v="8"/>
    <s v="ATL"/>
    <s v="Atlanta, GA"/>
    <x v="157"/>
    <s v="Gainesville, FL"/>
    <n v="-5"/>
    <n v="-12"/>
    <n v="77"/>
    <n v="70"/>
    <n v="0"/>
    <x v="1"/>
    <b v="0"/>
    <x v="0"/>
  </r>
  <r>
    <n v="9"/>
    <n v="7"/>
    <x v="8"/>
    <s v="MSP"/>
    <s v="Minneapolis, MN"/>
    <x v="24"/>
    <s v="Pittsburgh, PA"/>
    <n v="16"/>
    <n v="16"/>
    <n v="125"/>
    <n v="125"/>
    <n v="0"/>
    <x v="0"/>
    <b v="0"/>
    <x v="0"/>
  </r>
  <r>
    <n v="12"/>
    <n v="3"/>
    <x v="8"/>
    <s v="SAT"/>
    <s v="San Antonio, TX"/>
    <x v="33"/>
    <s v="Detroit, MI"/>
    <n v="-7"/>
    <n v="-8"/>
    <n v="189"/>
    <n v="188"/>
    <n v="0"/>
    <x v="1"/>
    <b v="0"/>
    <x v="0"/>
  </r>
  <r>
    <n v="27"/>
    <n v="4"/>
    <x v="8"/>
    <s v="AEX"/>
    <s v="Alexandria, LA"/>
    <x v="4"/>
    <s v="Atlanta, GA"/>
    <n v="-6"/>
    <n v="-10"/>
    <n v="101"/>
    <n v="97"/>
    <n v="1"/>
    <x v="1"/>
    <b v="0"/>
    <x v="0"/>
  </r>
  <r>
    <n v="2"/>
    <n v="7"/>
    <x v="8"/>
    <s v="DTW"/>
    <s v="Detroit, MI"/>
    <x v="27"/>
    <s v="Houston, TX"/>
    <n v="-5"/>
    <n v="-9"/>
    <n v="175"/>
    <n v="171"/>
    <n v="0"/>
    <x v="1"/>
    <b v="0"/>
    <x v="0"/>
  </r>
  <r>
    <n v="7"/>
    <n v="5"/>
    <x v="8"/>
    <s v="TRI"/>
    <s v="Bristol/Johnson City/Kingsport, TN"/>
    <x v="4"/>
    <s v="Atlanta, GA"/>
    <n v="21"/>
    <n v="16"/>
    <n v="58"/>
    <n v="53"/>
    <n v="0"/>
    <x v="0"/>
    <b v="0"/>
    <x v="0"/>
  </r>
  <r>
    <n v="7"/>
    <n v="5"/>
    <x v="8"/>
    <s v="CHA"/>
    <s v="Chattanooga, TN"/>
    <x v="4"/>
    <s v="Atlanta, GA"/>
    <n v="-4"/>
    <n v="3"/>
    <n v="41"/>
    <n v="48"/>
    <n v="0"/>
    <x v="0"/>
    <b v="0"/>
    <x v="0"/>
  </r>
  <r>
    <n v="2"/>
    <n v="7"/>
    <x v="8"/>
    <s v="DTW"/>
    <s v="Detroit, MI"/>
    <x v="160"/>
    <s v="Elmira/Corning, NY"/>
    <n v="-1"/>
    <n v="0"/>
    <n v="72"/>
    <n v="73"/>
    <n v="1"/>
    <x v="1"/>
    <b v="0"/>
    <x v="0"/>
  </r>
  <r>
    <n v="1"/>
    <n v="6"/>
    <x v="8"/>
    <s v="ATL"/>
    <s v="Atlanta, GA"/>
    <x v="99"/>
    <s v="Mobile, AL"/>
    <n v="-4"/>
    <n v="-13"/>
    <n v="79"/>
    <n v="70"/>
    <n v="0"/>
    <x v="1"/>
    <b v="0"/>
    <x v="0"/>
  </r>
  <r>
    <n v="5"/>
    <n v="3"/>
    <x v="8"/>
    <s v="ATL"/>
    <s v="Atlanta, GA"/>
    <x v="76"/>
    <s v="Baton Rouge, LA"/>
    <n v="-4"/>
    <n v="-10"/>
    <n v="89"/>
    <n v="83"/>
    <n v="1"/>
    <x v="1"/>
    <b v="0"/>
    <x v="0"/>
  </r>
  <r>
    <n v="17"/>
    <n v="1"/>
    <x v="8"/>
    <s v="MLU"/>
    <s v="Monroe, LA"/>
    <x v="4"/>
    <s v="Atlanta, GA"/>
    <n v="-5"/>
    <n v="-6"/>
    <n v="90"/>
    <n v="89"/>
    <n v="1"/>
    <x v="1"/>
    <b v="0"/>
    <x v="0"/>
  </r>
  <r>
    <n v="28"/>
    <n v="5"/>
    <x v="8"/>
    <s v="LFT"/>
    <s v="Lafayette, LA"/>
    <x v="4"/>
    <s v="Atlanta, GA"/>
    <n v="-8"/>
    <n v="-8"/>
    <n v="102"/>
    <n v="102"/>
    <n v="0"/>
    <x v="1"/>
    <b v="0"/>
    <x v="0"/>
  </r>
  <r>
    <n v="12"/>
    <n v="3"/>
    <x v="8"/>
    <s v="LIT"/>
    <s v="Little Rock, AR"/>
    <x v="27"/>
    <s v="Houston, TX"/>
    <n v="-5"/>
    <n v="10"/>
    <n v="92"/>
    <n v="107"/>
    <n v="1"/>
    <x v="0"/>
    <b v="0"/>
    <x v="0"/>
  </r>
  <r>
    <n v="4"/>
    <n v="2"/>
    <x v="8"/>
    <s v="IAH"/>
    <s v="Houston, TX"/>
    <x v="135"/>
    <s v="Lake Charles, LA"/>
    <n v="1"/>
    <n v="-2"/>
    <n v="54"/>
    <n v="51"/>
    <n v="0"/>
    <x v="1"/>
    <b v="0"/>
    <x v="0"/>
  </r>
  <r>
    <n v="27"/>
    <n v="4"/>
    <x v="8"/>
    <s v="MCI"/>
    <s v="Kansas City, MO"/>
    <x v="27"/>
    <s v="Houston, TX"/>
    <n v="-5"/>
    <n v="-11"/>
    <n v="126"/>
    <n v="120"/>
    <n v="1"/>
    <x v="1"/>
    <b v="0"/>
    <x v="0"/>
  </r>
  <r>
    <n v="17"/>
    <n v="1"/>
    <x v="8"/>
    <s v="ORD"/>
    <s v="Chicago, IL"/>
    <x v="124"/>
    <s v="Evansville, IN"/>
    <n v="-6"/>
    <n v="-9"/>
    <n v="81"/>
    <n v="78"/>
    <n v="1"/>
    <x v="1"/>
    <b v="0"/>
    <x v="0"/>
  </r>
  <r>
    <n v="31"/>
    <n v="1"/>
    <x v="8"/>
    <s v="ORD"/>
    <s v="Chicago, IL"/>
    <x v="48"/>
    <s v="Dayton, OH"/>
    <n v="5"/>
    <n v="6"/>
    <n v="66"/>
    <n v="67"/>
    <n v="0"/>
    <x v="0"/>
    <b v="0"/>
    <x v="0"/>
  </r>
  <r>
    <n v="21"/>
    <n v="5"/>
    <x v="8"/>
    <s v="ORD"/>
    <s v="Chicago, IL"/>
    <x v="161"/>
    <s v="Lexington, KY"/>
    <n v="-3"/>
    <n v="-4"/>
    <n v="77"/>
    <n v="76"/>
    <n v="0"/>
    <x v="1"/>
    <b v="0"/>
    <x v="0"/>
  </r>
  <r>
    <n v="29"/>
    <n v="6"/>
    <x v="8"/>
    <s v="ORD"/>
    <s v="Chicago, IL"/>
    <x v="121"/>
    <s v="Wichita, KS"/>
    <n v="-11"/>
    <n v="8"/>
    <n v="117"/>
    <n v="136"/>
    <n v="1"/>
    <x v="0"/>
    <b v="0"/>
    <x v="0"/>
  </r>
  <r>
    <n v="20"/>
    <n v="4"/>
    <x v="8"/>
    <s v="ORD"/>
    <s v="Chicago, IL"/>
    <x v="162"/>
    <s v="Sioux Falls, SD"/>
    <n v="-7"/>
    <n v="-14"/>
    <n v="100"/>
    <n v="93"/>
    <n v="1"/>
    <x v="1"/>
    <b v="0"/>
    <x v="0"/>
  </r>
  <r>
    <n v="3"/>
    <n v="1"/>
    <x v="8"/>
    <s v="MDT"/>
    <s v="Harrisburg, PA"/>
    <x v="10"/>
    <s v="Chicago, IL"/>
    <n v="-1"/>
    <n v="9"/>
    <n v="115"/>
    <n v="125"/>
    <n v="1"/>
    <x v="0"/>
    <b v="0"/>
    <x v="0"/>
  </r>
  <r>
    <n v="27"/>
    <n v="4"/>
    <x v="8"/>
    <s v="ORD"/>
    <s v="Chicago, IL"/>
    <x v="113"/>
    <s v="Cincinnati, OH"/>
    <n v="46"/>
    <n v="28"/>
    <n v="75"/>
    <n v="57"/>
    <n v="1"/>
    <x v="0"/>
    <b v="0"/>
    <x v="0"/>
  </r>
  <r>
    <n v="22"/>
    <n v="6"/>
    <x v="8"/>
    <s v="ORD"/>
    <s v="Chicago, IL"/>
    <x v="38"/>
    <s v="Knoxville, TN"/>
    <n v="-3"/>
    <n v="-13"/>
    <n v="94"/>
    <n v="84"/>
    <n v="1"/>
    <x v="1"/>
    <b v="0"/>
    <x v="0"/>
  </r>
  <r>
    <n v="26"/>
    <n v="3"/>
    <x v="3"/>
    <s v="JFK"/>
    <s v="New York, NY"/>
    <x v="55"/>
    <s v="San Juan, PR"/>
    <n v="14"/>
    <n v="0"/>
    <n v="246"/>
    <n v="232"/>
    <n v="0"/>
    <x v="1"/>
    <b v="0"/>
    <x v="0"/>
  </r>
  <r>
    <n v="26"/>
    <n v="3"/>
    <x v="3"/>
    <s v="ATL"/>
    <s v="Atlanta, GA"/>
    <x v="55"/>
    <s v="San Juan, PR"/>
    <n v="25"/>
    <n v="14"/>
    <n v="224"/>
    <n v="213"/>
    <n v="0"/>
    <x v="0"/>
    <b v="0"/>
    <x v="0"/>
  </r>
  <r>
    <n v="5"/>
    <n v="3"/>
    <x v="11"/>
    <s v="MSP"/>
    <s v="Minneapolis, MN"/>
    <x v="20"/>
    <s v="Denver, CO"/>
    <n v="-7"/>
    <n v="-10"/>
    <n v="121"/>
    <n v="118"/>
    <n v="0"/>
    <x v="1"/>
    <b v="0"/>
    <x v="0"/>
  </r>
  <r>
    <n v="5"/>
    <n v="3"/>
    <x v="11"/>
    <s v="MSP"/>
    <s v="Minneapolis, MN"/>
    <x v="7"/>
    <s v="Philadelphia, PA"/>
    <n v="-8"/>
    <n v="-6"/>
    <n v="155"/>
    <n v="157"/>
    <n v="1"/>
    <x v="1"/>
    <b v="0"/>
    <x v="0"/>
  </r>
  <r>
    <n v="21"/>
    <n v="5"/>
    <x v="11"/>
    <s v="LAS"/>
    <s v="Las Vegas, NV"/>
    <x v="53"/>
    <s v="St. Louis, MO"/>
    <n v="-8"/>
    <n v="-12"/>
    <n v="185"/>
    <n v="181"/>
    <n v="0"/>
    <x v="1"/>
    <b v="0"/>
    <x v="0"/>
  </r>
  <r>
    <n v="21"/>
    <n v="5"/>
    <x v="11"/>
    <s v="ORD"/>
    <s v="Chicago, IL"/>
    <x v="163"/>
    <s v="Trenton, NJ"/>
    <n v="4"/>
    <n v="11"/>
    <n v="120"/>
    <n v="127"/>
    <n v="1"/>
    <x v="0"/>
    <b v="0"/>
    <x v="0"/>
  </r>
  <r>
    <n v="9"/>
    <n v="7"/>
    <x v="11"/>
    <s v="TTN"/>
    <s v="Trenton, NJ"/>
    <x v="4"/>
    <s v="Atlanta, GA"/>
    <n v="-3"/>
    <n v="-2"/>
    <n v="126"/>
    <n v="127"/>
    <n v="1"/>
    <x v="1"/>
    <b v="0"/>
    <x v="0"/>
  </r>
  <r>
    <n v="27"/>
    <n v="4"/>
    <x v="11"/>
    <s v="MCO"/>
    <s v="Orlando, FL"/>
    <x v="163"/>
    <s v="Trenton, NJ"/>
    <n v="-1"/>
    <n v="-11"/>
    <n v="145"/>
    <n v="135"/>
    <n v="1"/>
    <x v="1"/>
    <b v="0"/>
    <x v="0"/>
  </r>
  <r>
    <n v="28"/>
    <n v="5"/>
    <x v="11"/>
    <s v="ORD"/>
    <s v="Chicago, IL"/>
    <x v="12"/>
    <s v="San Francisco, CA"/>
    <n v="-7"/>
    <n v="1"/>
    <n v="275"/>
    <n v="283"/>
    <n v="0"/>
    <x v="0"/>
    <b v="0"/>
    <x v="0"/>
  </r>
  <r>
    <n v="28"/>
    <n v="5"/>
    <x v="11"/>
    <s v="LGA"/>
    <s v="New York, NY"/>
    <x v="4"/>
    <s v="Atlanta, GA"/>
    <n v="-8"/>
    <n v="-8"/>
    <n v="155"/>
    <n v="155"/>
    <n v="1"/>
    <x v="1"/>
    <b v="0"/>
    <x v="0"/>
  </r>
  <r>
    <n v="2"/>
    <n v="7"/>
    <x v="7"/>
    <s v="LAX"/>
    <s v="Los Angeles, CA"/>
    <x v="95"/>
    <s v="Kahului, HI"/>
    <n v="29"/>
    <n v="19"/>
    <n v="350"/>
    <n v="340"/>
    <n v="0"/>
    <x v="0"/>
    <b v="0"/>
    <x v="0"/>
  </r>
  <r>
    <n v="9"/>
    <n v="7"/>
    <x v="7"/>
    <s v="SEA"/>
    <s v="Seattle, WA"/>
    <x v="13"/>
    <s v="Honolulu, HI"/>
    <n v="0"/>
    <n v="-6"/>
    <n v="355"/>
    <n v="349"/>
    <n v="1"/>
    <x v="1"/>
    <b v="0"/>
    <x v="0"/>
  </r>
  <r>
    <n v="9"/>
    <n v="7"/>
    <x v="7"/>
    <s v="LIH"/>
    <s v="Lihue, HI"/>
    <x v="95"/>
    <s v="Kahului, HI"/>
    <n v="11"/>
    <n v="10"/>
    <n v="45"/>
    <n v="44"/>
    <n v="0"/>
    <x v="0"/>
    <b v="0"/>
    <x v="0"/>
  </r>
  <r>
    <n v="30"/>
    <n v="7"/>
    <x v="0"/>
    <s v="MSP"/>
    <s v="Minneapolis, MN"/>
    <x v="1"/>
    <s v="Dallas/Fort Worth, TX"/>
    <n v="732"/>
    <n v="704"/>
    <n v="150"/>
    <n v="122"/>
    <n v="0"/>
    <x v="0"/>
    <b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E2609-1766-CB4F-9344-C2805392C28A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8" firstHeaderRow="1" firstDataRow="2" firstDataCol="1" rowPageCount="2" colPageCount="1"/>
  <pivotFields count="15">
    <pivotField showAll="0"/>
    <pivotField showAll="0"/>
    <pivotField axis="axisCol" showAll="0">
      <items count="14">
        <item h="1" x="1"/>
        <item x="0"/>
        <item h="1" x="9"/>
        <item h="1" x="8"/>
        <item x="3"/>
        <item h="1" x="11"/>
        <item h="1" x="7"/>
        <item h="1" x="2"/>
        <item h="1" x="6"/>
        <item h="1" x="5"/>
        <item h="1" x="10"/>
        <item x="4"/>
        <item h="1" x="12"/>
        <item t="default"/>
      </items>
    </pivotField>
    <pivotField showAll="0"/>
    <pivotField showAll="0"/>
    <pivotField axis="axisRow" showAll="0">
      <items count="165">
        <item h="1" x="154"/>
        <item h="1" x="78"/>
        <item h="1" x="45"/>
        <item h="1" x="115"/>
        <item h="1" x="158"/>
        <item h="1" x="88"/>
        <item h="1" x="92"/>
        <item h="1" x="63"/>
        <item h="1" x="4"/>
        <item h="1" x="129"/>
        <item h="1" x="49"/>
        <item h="1" x="3"/>
        <item h="1" x="66"/>
        <item h="1" x="128"/>
        <item h="1" x="86"/>
        <item h="1" x="106"/>
        <item h="1" x="36"/>
        <item h="1" x="118"/>
        <item h="1" x="8"/>
        <item h="1" x="74"/>
        <item h="1" x="134"/>
        <item h="1" x="76"/>
        <item h="1" x="75"/>
        <item h="1" x="61"/>
        <item h="1" x="83"/>
        <item h="1" x="18"/>
        <item h="1" x="143"/>
        <item h="1" x="151"/>
        <item h="1" x="64"/>
        <item h="1" x="159"/>
        <item h="1" x="68"/>
        <item h="1" x="103"/>
        <item h="1" x="82"/>
        <item h="1" x="6"/>
        <item h="1" x="51"/>
        <item h="1" x="44"/>
        <item h="1" x="113"/>
        <item h="1" x="147"/>
        <item h="1" x="80"/>
        <item h="1" x="48"/>
        <item h="1" x="79"/>
        <item h="1" x="20"/>
        <item h="1" x="1"/>
        <item h="1" x="122"/>
        <item h="1" x="33"/>
        <item h="1" x="120"/>
        <item h="1" x="144"/>
        <item h="1" x="52"/>
        <item h="1" x="132"/>
        <item h="1" x="160"/>
        <item h="1" x="84"/>
        <item h="1" x="125"/>
        <item h="1" x="124"/>
        <item h="1" x="25"/>
        <item h="1" x="101"/>
        <item h="1" x="137"/>
        <item h="1" x="117"/>
        <item h="1" x="58"/>
        <item h="1" x="162"/>
        <item h="1" x="111"/>
        <item h="1" x="131"/>
        <item h="1" x="102"/>
        <item h="1" x="127"/>
        <item h="1" x="109"/>
        <item h="1" x="157"/>
        <item h="1" x="155"/>
        <item h="1" x="152"/>
        <item h="1" x="150"/>
        <item h="1" x="26"/>
        <item h="1" x="37"/>
        <item h="1" x="91"/>
        <item h="1" x="139"/>
        <item h="1" x="13"/>
        <item h="1" x="14"/>
        <item h="1" x="108"/>
        <item h="1" x="94"/>
        <item h="1" x="69"/>
        <item h="1" x="27"/>
        <item h="1" x="121"/>
        <item h="1" x="15"/>
        <item h="1" x="126"/>
        <item h="1" x="81"/>
        <item h="1" x="98"/>
        <item h="1" x="140"/>
        <item h="1" x="57"/>
        <item h="1" x="41"/>
        <item h="1" x="62"/>
        <item h="1" x="96"/>
        <item x="9"/>
        <item x="21"/>
        <item h="1" x="135"/>
        <item h="1" x="161"/>
        <item h="1" x="114"/>
        <item h="1" x="23"/>
        <item h="1" x="72"/>
        <item h="1" x="97"/>
        <item h="1" x="142"/>
        <item h="1" x="133"/>
        <item h="1" x="153"/>
        <item h="1" x="90"/>
        <item h="1" x="42"/>
        <item h="1" x="32"/>
        <item h="1" x="16"/>
        <item h="1" x="141"/>
        <item h="1" x="43"/>
        <item h="1" x="89"/>
        <item h="1" x="0"/>
        <item h="1" x="85"/>
        <item h="1" x="105"/>
        <item h="1" x="99"/>
        <item h="1" x="136"/>
        <item h="1" x="35"/>
        <item h="1" x="28"/>
        <item h="1" x="54"/>
        <item h="1" x="107"/>
        <item h="1" x="67"/>
        <item h="1" x="95"/>
        <item h="1" x="104"/>
        <item h="1" x="59"/>
        <item h="1" x="19"/>
        <item h="1" x="10"/>
        <item h="1" x="34"/>
        <item h="1" x="71"/>
        <item h="1" x="65"/>
        <item h="1" x="7"/>
        <item h="1" x="22"/>
        <item h="1" x="39"/>
        <item h="1" x="24"/>
        <item h="1" x="77"/>
        <item h="1" x="87"/>
        <item h="1" x="73"/>
        <item h="1" x="5"/>
        <item h="1" x="46"/>
        <item h="1" x="50"/>
        <item h="1" x="110"/>
        <item h="1" x="138"/>
        <item h="1" x="40"/>
        <item x="29"/>
        <item h="1" x="130"/>
        <item h="1" x="123"/>
        <item h="1" x="11"/>
        <item h="1" x="12"/>
        <item h="1" x="119"/>
        <item h="1" x="149"/>
        <item h="1" x="47"/>
        <item h="1" x="116"/>
        <item h="1" x="55"/>
        <item h="1" x="56"/>
        <item h="1" x="30"/>
        <item h="1" x="60"/>
        <item h="1" x="145"/>
        <item h="1" x="53"/>
        <item h="1" x="2"/>
        <item h="1" x="70"/>
        <item h="1" x="17"/>
        <item h="1" x="163"/>
        <item h="1" x="93"/>
        <item h="1" x="31"/>
        <item h="1" x="100"/>
        <item h="1" x="148"/>
        <item h="1" x="38"/>
        <item h="1" x="156"/>
        <item h="1" x="146"/>
        <item h="1" x="112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</pivotFields>
  <rowFields count="1">
    <field x="5"/>
  </rowFields>
  <rowItems count="3">
    <i>
      <x v="88"/>
    </i>
    <i>
      <x v="89"/>
    </i>
    <i t="grand">
      <x/>
    </i>
  </rowItems>
  <colFields count="1">
    <field x="2"/>
  </colFields>
  <colItems count="4">
    <i>
      <x v="1"/>
    </i>
    <i>
      <x v="4"/>
    </i>
    <i>
      <x v="11"/>
    </i>
    <i t="grand">
      <x/>
    </i>
  </colItems>
  <pageFields count="2">
    <pageField fld="12" item="1" hier="-1"/>
    <pageField fld="14" item="0" hier="-1"/>
  </pageFields>
  <dataFields count="1">
    <dataField name="Average of ArrivalDelay" fld="8" subtotal="average" baseField="5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FB0887-8EFE-5E40-B481-70B732E4A2D9}" name="Confusion_Matrix" displayName="Confusion_Matrix" ref="C13:E15" totalsRowShown="0" tableBorderDxfId="54">
  <autoFilter ref="C13:E15" xr:uid="{E4ECD082-386C-4168-AF3A-142D36FB764D}"/>
  <tableColumns count="3">
    <tableColumn id="1" xr3:uid="{84E63FA5-0C52-E749-8154-8DFE4A900259}" name="Actual\Predicted" dataDxfId="53"/>
    <tableColumn id="2" xr3:uid="{A6D6A6F2-C1C6-9B4C-91D3-D2F3D87ECE85}" name="0" dataDxfId="52"/>
    <tableColumn id="3" xr3:uid="{CEED220E-D8D6-8E48-9E48-4523D915DE85}" name="1" dataDxfId="51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005FA9-2275-594C-87F1-E8A0711D87D3}" name="Validation__Classification_Summary_1" displayName="Validation__Classification_Summary_1" ref="C24:D32" totalsRowShown="0" tableBorderDxfId="55">
  <autoFilter ref="C24:D32" xr:uid="{1BD26A4E-C965-4919-94F3-3E07292EC5C5}"/>
  <tableColumns count="2">
    <tableColumn id="1" xr3:uid="{3487E85B-E818-4530-B227-6774952AFC6A}" name="Metric"/>
    <tableColumn id="2" xr3:uid="{9D76593E-16CE-4B6D-87AC-57031EC3076A}" name="Value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6E5C0-94DD-2344-A626-F0FF923A930D}" name="Training_Log__Growing_the_full_tree_using_training_data" displayName="Training_Log__Growing_the_full_tree_using_training_data" ref="C56:D85" totalsRowShown="0">
  <autoFilter ref="C56:D85" xr:uid="{FBBF0D26-D2D9-45B4-B80C-F228DC9463E6}"/>
  <tableColumns count="2">
    <tableColumn id="1" xr3:uid="{6FD94AAA-435F-A24B-8FFB-423BD5AA7F7E}" name="# Decision Nodes" dataDxfId="80"/>
    <tableColumn id="2" xr3:uid="{2C2F2154-B4A7-DA43-8970-BCC88680477E}" name="Error Rate" dataDxfId="79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7597AD-17DB-3E47-8C74-6E5690EC9838}" name="_Confusion_Matrix" displayName="_Confusion_Matrix" ref="C13:E15" totalsRowShown="0" tableBorderDxfId="78">
  <autoFilter ref="C13:E15" xr:uid="{376BD046-372F-4C47-A263-D7DEE51CD9E5}"/>
  <tableColumns count="3">
    <tableColumn id="1" xr3:uid="{CCD6977E-B979-4445-B206-8FF57CC02F17}" name="Actual\Predicted" dataDxfId="77"/>
    <tableColumn id="2" xr3:uid="{7E91EB22-D33B-416C-8BBC-742F27001C3D}" name="0" dataDxfId="76"/>
    <tableColumn id="3" xr3:uid="{2DB3810C-8779-488C-B608-4A39E299CFBC}" name="1" dataDxfId="75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8BD00-B7C5-E64D-893C-04E0882DEEE4}" name="Error_Report_2" displayName="Error_Report_2" ref="C18:F21" totalsRowShown="0" tableBorderDxfId="74">
  <autoFilter ref="C18:F21" xr:uid="{42956E34-FC79-4A4B-8438-A25B0E5A3661}"/>
  <tableColumns count="4">
    <tableColumn id="1" xr3:uid="{E0A7E8A2-46B5-4DE4-9771-0AFDE1C7A6BD}" name="Class" dataDxfId="73"/>
    <tableColumn id="2" xr3:uid="{52F5CDB9-FAE4-4D63-8BF0-48A863FB81C5}" name="# Cases"/>
    <tableColumn id="3" xr3:uid="{A9F6CC02-9A83-4F1E-8A46-2CC80430AF8D}" name="# Errors"/>
    <tableColumn id="4" xr3:uid="{EB5380FB-887C-4278-AA2B-DB6A501DD423}" name="% Error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94ABC1-C780-DA42-9138-C5D4C814BACE}" name="Validation__Classification_Summary_2" displayName="Validation__Classification_Summary_2" ref="C24:D32" totalsRowShown="0" tableBorderDxfId="72">
  <autoFilter ref="C24:D32" xr:uid="{72B3FA81-E44B-4DEF-972E-3999FA390676}"/>
  <tableColumns count="2">
    <tableColumn id="1" xr3:uid="{60CD17F6-7CF6-4A0D-9587-6C7974CB21B5}" name="Metric"/>
    <tableColumn id="2" xr3:uid="{E64002F0-75AB-4F24-9D4B-D764FF6FEBB7}" name="Value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9759293-CDF5-8A41-8057-A74C87D8D210}" name="Regression_Summary_" displayName="Regression_Summary_" ref="C53:D57" totalsRowShown="0">
  <autoFilter ref="C53:D57" xr:uid="{60CAC44C-E0CC-40BC-A88B-E5267C054C18}"/>
  <tableColumns count="2">
    <tableColumn id="1" xr3:uid="{352E3CA6-93B0-BE4F-8899-2D3225B2CE31}" name="Metric" dataDxfId="30"/>
    <tableColumn id="2" xr3:uid="{ED23C6CD-15F3-BF42-94B1-AE369AA3329B}" name="Value" dataDxfId="29"/>
  </tableColumns>
  <tableStyleInfo name="TableStyleMedium9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7758A38-67C1-C841-9FC2-A6456A942E36}" name="Predictor_Screening_1" displayName="Predictor_Screening_1" ref="C61:E66" totalsRowShown="0">
  <autoFilter ref="C61:E66" xr:uid="{08C8E0B1-5242-4347-BE6F-FAC88861A653}"/>
  <tableColumns count="3">
    <tableColumn id="1" xr3:uid="{DFD2F18B-F2B9-0C46-BC17-6E8470390A36}" name="Predictor" dataDxfId="28"/>
    <tableColumn id="2" xr3:uid="{2AFDEA3A-1D6B-CB4D-882F-E93124031D08}" name="Criteria" dataDxfId="27"/>
    <tableColumn id="3" xr3:uid="{1C699BEF-A1F8-4947-8DC5-1ADA3019B178}" name="Included" dataDxfId="26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E125E40-5D09-D24B-9FA3-4913B7235780}" name="Data_Frame_1" displayName="Data_Frame_1" ref="C69:D69" headerRowCount="0" totalsRowShown="0">
  <tableColumns count="2">
    <tableColumn id="1" xr3:uid="{02BFAA85-2042-5349-B9EF-34D863BF922D}" name="Row ID" headerRowDxfId="25" dataDxfId="24"/>
    <tableColumn id="2" xr3:uid="{87022C11-A748-1D41-BD99-ED1DBB6EA095}" name="Feature 1" dataDxfId="23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21D16A5-7597-424C-BC25-EC00130A23A0}" name="Coefficients_" displayName="Coefficients_" ref="C73:D78" totalsRowShown="0">
  <autoFilter ref="C73:D78" xr:uid="{D5703DA2-9A6E-4A44-9C43-78FB0C4524E0}"/>
  <tableColumns count="2">
    <tableColumn id="1" xr3:uid="{2A70ED4C-8D6A-5B48-A854-50D7BC0FC3D1}" name="Predictor" dataDxfId="22"/>
    <tableColumn id="2" xr3:uid="{80B182C4-EDAB-6B43-86E1-88A2EE27A33F}" name="Estimate" dataDxfId="21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122D667-75DE-0442-AF27-85CA38E4B805}" name="_Confusion_Matrix_1" displayName="_Confusion_Matrix_1" ref="C13:E15" totalsRowShown="0" tableBorderDxfId="20">
  <autoFilter ref="C13:E15" xr:uid="{8CD15C1F-6873-4767-88D1-8C349D659748}"/>
  <tableColumns count="3">
    <tableColumn id="1" xr3:uid="{5FF83FFB-9DAB-8347-A71B-BC759D801616}" name="Actual\Predicted" dataDxfId="19"/>
    <tableColumn id="2" xr3:uid="{8DCD6822-D634-4A4E-9387-B7186B6187F4}" name="0" dataDxfId="18"/>
    <tableColumn id="3" xr3:uid="{609CA44C-4C12-6D47-A580-1B6885E40483}" name="1" dataDxfId="17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9F7056-94B6-FC4C-95ED-D9F25EECAB60}" name="Error_Report" displayName="Error_Report" ref="C18:F21" totalsRowShown="0" tableBorderDxfId="50">
  <autoFilter ref="C18:F21" xr:uid="{88B086D3-B260-4697-9BD5-04F4073EDD9E}"/>
  <tableColumns count="4">
    <tableColumn id="1" xr3:uid="{D89BA3F6-A497-6041-9497-CA8231F03A99}" name="Class" dataDxfId="49"/>
    <tableColumn id="2" xr3:uid="{CA441A90-10CB-104D-852D-93A5FE39F37A}" name="# Cases"/>
    <tableColumn id="3" xr3:uid="{E23992FD-BAE3-174A-8C6C-6DE45FCFF153}" name="# Errors"/>
    <tableColumn id="4" xr3:uid="{5A89D325-C9A1-5D4B-B757-86324774758E}" name="% Error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6E5A5BE-7AA7-3245-AB17-8B3237CCC972}" name="Error_Report_3" displayName="Error_Report_3" ref="C18:F21" totalsRowShown="0" tableBorderDxfId="16">
  <autoFilter ref="C18:F21" xr:uid="{1A370F7D-ED66-4D1C-BE44-FD394F56C5CF}"/>
  <tableColumns count="4">
    <tableColumn id="1" xr3:uid="{9E11C0A3-2E89-B742-ABB6-60BBBD6A1728}" name="Class" dataDxfId="15"/>
    <tableColumn id="2" xr3:uid="{F28357F0-27E1-BE47-9453-D0C046EE70ED}" name="# Cases"/>
    <tableColumn id="3" xr3:uid="{3A72D6D1-FD2F-9C4C-8B2A-CCEB0EA1609E}" name="# Errors"/>
    <tableColumn id="4" xr3:uid="{507F4EC4-31E7-2F49-B66A-DDB39EDC7FC0}" name="% Error"/>
  </tableColumns>
  <tableStyleInfo name="TableStyleMedium9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3EEBEA-72F8-434B-960C-913005006370}" name="Testing__Classification_Summary" displayName="Testing__Classification_Summary" ref="C24:D32" totalsRowShown="0" tableBorderDxfId="14">
  <autoFilter ref="C24:D32" xr:uid="{70BD1AE1-A2C6-47DE-B0AD-9FF5C07A9807}"/>
  <tableColumns count="2">
    <tableColumn id="1" xr3:uid="{813B5B3C-F1E9-DC43-BBAE-D43EA86CCCB8}" name="Metric"/>
    <tableColumn id="2" xr3:uid="{A28FF237-D7A6-8E4E-BF3A-70C2A1FE1E6B}" name="Value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67E14-D7F0-0748-8E66-04B410013C39}" name="_Regression_Summary" displayName="_Regression_Summary" ref="C49:D53" totalsRowShown="0">
  <autoFilter ref="C49:D53" xr:uid="{1CFE8100-A9CC-484F-AAFF-ADECB31A6DD6}"/>
  <tableColumns count="2">
    <tableColumn id="1" xr3:uid="{AAD15BB8-D866-42B2-9D6C-4293F162AB71}" name="Metric" dataDxfId="47"/>
    <tableColumn id="2" xr3:uid="{AD0B03A5-5FF6-4E58-B62C-E81D136792FC}" name="Value" dataDxfId="46"/>
  </tableColumns>
  <tableStyleInfo name="TableStyleMedium9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38A3958-B9C9-2B47-8355-52DA2D2F253C}" name="Predictor_Screening_2" displayName="Predictor_Screening_2" ref="C57:E62" totalsRowShown="0">
  <autoFilter ref="C57:E62" xr:uid="{C4DE88E4-1569-47B9-9FD2-FB85FCCBF28F}"/>
  <tableColumns count="3">
    <tableColumn id="1" xr3:uid="{DC3FE156-8DA9-4097-9C15-7E1981375473}" name="Predictor" dataDxfId="45"/>
    <tableColumn id="2" xr3:uid="{CB82E5D7-FB4A-4D17-A41E-0CF30EDF3FFD}" name="Criteria" dataDxfId="44"/>
    <tableColumn id="3" xr3:uid="{4E8A7BDC-94BD-4FA4-A0EE-FA0A5742CF21}" name="Included" dataDxfId="43"/>
  </tableColumns>
  <tableStyleInfo name="TableStyleMedium9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85960E8-9F1A-C14B-AFE4-048655266295}" name="Data_Frame_2" displayName="Data_Frame_2" ref="C65:D65" headerRowCount="0" totalsRowShown="0">
  <tableColumns count="2">
    <tableColumn id="1" xr3:uid="{D4800E6B-8DAE-43F1-92FB-3A8AE9764EAA}" name="Row ID" headerRowDxfId="42" dataDxfId="41"/>
    <tableColumn id="2" xr3:uid="{C36417C6-35CD-4A85-9EEA-BA948C637EAE}" name="Feature 1" dataDxfId="40"/>
  </tableColumns>
  <tableStyleInfo name="TableStyleMedium9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BD249F1-9A9A-0D4D-988F-30AAE73164A8}" name="_Coefficients" displayName="_Coefficients" ref="C69:D74" totalsRowShown="0">
  <autoFilter ref="C69:D74" xr:uid="{399C5941-B486-4FB3-8B42-88866F3B4FAA}"/>
  <tableColumns count="2">
    <tableColumn id="1" xr3:uid="{5787EF12-065A-46A9-8377-406A4CEE7D53}" name="Predictor" dataDxfId="39"/>
    <tableColumn id="2" xr3:uid="{76147C72-20E8-4B48-97BA-85EA404A8731}" name="Estimate" dataDxfId="38"/>
  </tableColumns>
  <tableStyleInfo name="TableStyleMedium9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83F43C5-EC34-2A4A-A125-1EDF6103B9E2}" name="New__Classification_Details" displayName="New__Classification_Details" ref="C12:F14" totalsRowShown="0" dataDxfId="35">
  <autoFilter ref="C12:F14" xr:uid="{7A30D407-473E-45CB-8388-711BE0536D06}"/>
  <tableColumns count="4">
    <tableColumn id="1" xr3:uid="{936B159F-A6D7-3B47-852B-291FE46FB4DA}" name="Record ID" dataDxfId="34"/>
    <tableColumn id="2" xr3:uid="{A1658510-6EF9-7741-BB52-F4DD1FAAF0E7}" name="Prediction: SeriousDelay" dataDxfId="33"/>
    <tableColumn id="3" xr3:uid="{9E41A0BF-B11A-E143-9D12-4DB3C7DB7C5D}" name="PostProb: 1" dataDxfId="32"/>
    <tableColumn id="4" xr3:uid="{87AEA4A9-EB70-0F4F-BB2A-ADE31C5A4BE3}" name="PostProb: 0" dataDxfId="31"/>
  </tableColumns>
  <tableStyleInfo name="TableStyleMedium9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114783C-F1C8-EC4E-846D-DDB21AB03E29}" name="Cluster_Centers" displayName="Cluster_Centers" ref="C35:E37" totalsRowShown="0">
  <autoFilter ref="C35:E37" xr:uid="{88AB4066-8219-4AA8-ADF0-A987BF7A761A}"/>
  <tableColumns count="3">
    <tableColumn id="1" xr3:uid="{D59527B6-F578-7A41-BB9F-771757CC8996}" name="Cluster" dataDxfId="13"/>
    <tableColumn id="2" xr3:uid="{1EDA5844-7094-5044-B5F9-5250ECF85986}" name="SchdElapsedTime" dataDxfId="12"/>
    <tableColumn id="3" xr3:uid="{4BAF38EF-2960-7643-8B69-D2F83647B802}" name="MechIssue" dataDxfId="11"/>
  </tableColumns>
  <tableStyleInfo name="TableStyleMedium9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4A9F602-57CA-C84C-BE61-C28556825678}" name="Inter_Cluster_Distances" displayName="Inter_Cluster_Distances" ref="C41:E43" totalsRowShown="0">
  <autoFilter ref="C41:E43" xr:uid="{A8E95415-63DC-44C0-A3C8-29BC2DB328CB}"/>
  <tableColumns count="3">
    <tableColumn id="1" xr3:uid="{5D17F7FA-7290-6D4D-AC32-9757843ED863}" name="Cluster" dataDxfId="10"/>
    <tableColumn id="2" xr3:uid="{DC75FA47-7D99-214A-A40F-B18D724EECD1}" name="Cluster 1" dataDxfId="9"/>
    <tableColumn id="3" xr3:uid="{8DBB6FFF-32E7-AF43-ABBB-4D880E77BD01}" name="Cluster 2" dataDxfId="8"/>
  </tableColumns>
  <tableStyleInfo name="TableStyleMedium9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1A2B571-F80D-B747-9DB0-7C363FD13DC2}" name="Cluster_Summary" displayName="Cluster_Summary" ref="C47:E50" totalsRowShown="0">
  <autoFilter ref="C47:E50" xr:uid="{AED6A440-3663-47E3-827A-732E40148353}"/>
  <tableColumns count="3">
    <tableColumn id="1" xr3:uid="{C6E07226-A7E4-4246-93C6-4D1656F10C13}" name="Cluster" dataDxfId="7"/>
    <tableColumn id="2" xr3:uid="{92AF0441-6198-BF48-98EF-5C4756D02352}" name="Size" dataDxfId="6"/>
    <tableColumn id="3" xr3:uid="{296D4435-D7A7-074E-937B-A3E7F4F85FD7}" name="Average Distance" dataDxfId="5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C25DDD-1552-2942-9D0A-F0F5728B1960}" name="Validation__Classification_Summary" displayName="Validation__Classification_Summary" ref="C24:D32" totalsRowShown="0" tableBorderDxfId="48">
  <autoFilter ref="C24:D32" xr:uid="{F73118FC-0A4D-4D1C-B8D1-0156C043BCFF}"/>
  <tableColumns count="2">
    <tableColumn id="1" xr3:uid="{C8089355-6650-7B48-8EAF-49EBD2F6176E}" name="Metric"/>
    <tableColumn id="2" xr3:uid="{48A7C3A5-D798-D645-98A3-7FB21202DCB8}" name="Value"/>
  </tableColumns>
  <tableStyleInfo name="TableStyleMedium9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9768091-9DD5-2744-A82A-8CA75427D06D}" name="Cluster_Labels" displayName="Cluster_Labels" ref="C12:F1062" totalsRowShown="0" dataDxfId="4">
  <autoFilter ref="C12:F1062" xr:uid="{52F95E53-7571-4231-98E6-2F474F81D0FD}"/>
  <tableColumns count="4">
    <tableColumn id="1" xr3:uid="{F2B9A298-AF9A-CA4C-97C1-1BB5DC1B8F67}" name="Record ID" dataDxfId="3"/>
    <tableColumn id="2" xr3:uid="{914D1A87-5C9F-8D4A-B5E6-5F595D5725F1}" name="Cluster" dataDxfId="2"/>
    <tableColumn id="3" xr3:uid="{7CFB70F2-74A2-E34A-81DB-377E3997292C}" name="Cluster 1" dataDxfId="1"/>
    <tableColumn id="4" xr3:uid="{E7AB690E-964F-8F42-ACAD-190888359EE1}" name="Cluster 2" dataDxfId="0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F2522F-5838-394F-809F-210E096B032D}" name="Regression_Summary" displayName="Regression_Summary" ref="C53:D57" totalsRowShown="0">
  <autoFilter ref="C53:D57" xr:uid="{482C6504-24D5-4647-A4AA-E3E0448F239B}"/>
  <tableColumns count="2">
    <tableColumn id="1" xr3:uid="{5A61B720-206A-B249-8008-27125A8B458D}" name="Metric" dataDxfId="71"/>
    <tableColumn id="2" xr3:uid="{AB2EE34A-6B23-564F-9A21-464249A25BBA}" name="Value" dataDxfId="70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B80A6A-768D-E348-A1F8-5BD7BAA126F8}" name="Predictor_Screening" displayName="Predictor_Screening" ref="C61:E66" totalsRowShown="0">
  <autoFilter ref="C61:E66" xr:uid="{8F62BC6E-2041-4BE8-B6B0-7CD081D18FDD}"/>
  <tableColumns count="3">
    <tableColumn id="1" xr3:uid="{ED5FB095-894C-8542-AEB8-D733792CB8D7}" name="Predictor" dataDxfId="69"/>
    <tableColumn id="2" xr3:uid="{7F89FDAA-2D5D-0A43-92DE-369134E37CAB}" name="Criteria" dataDxfId="68"/>
    <tableColumn id="3" xr3:uid="{3FF39E4A-1546-0B4A-88E6-399FD11A1A2E}" name="Included" dataDxfId="67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4A3113-9CF8-D14B-B4DC-67EABE61CF4E}" name="Data_Frame" displayName="Data_Frame" ref="C69:D69" headerRowCount="0" totalsRowShown="0">
  <tableColumns count="2">
    <tableColumn id="1" xr3:uid="{9480228D-7CEC-164E-A977-68CE989C4577}" name="Row ID" headerRowDxfId="66" dataDxfId="65"/>
    <tableColumn id="2" xr3:uid="{496E0A5A-3128-ED46-93EB-7C322B457943}" name="Feature 1" dataDxfId="64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1B2595-C589-634F-9104-63F8BFB021E4}" name="Coefficients" displayName="Coefficients" ref="C73:D78" totalsRowShown="0">
  <autoFilter ref="C73:D78" xr:uid="{43142C6D-7BC4-44F7-841A-F535D21C855B}"/>
  <tableColumns count="2">
    <tableColumn id="1" xr3:uid="{78B85539-E2AD-BD4D-B107-B01CFD570A43}" name="Predictor" dataDxfId="63"/>
    <tableColumn id="2" xr3:uid="{5C45D413-9812-D342-AC2E-96211A8A4C84}" name="Estimate" dataDxfId="62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EAE073-E0F8-3E4B-9A8C-C4E82FF031C4}" name="Confusion_Matrix_" displayName="Confusion_Matrix_" ref="C13:E15" totalsRowShown="0" tableBorderDxfId="61">
  <autoFilter ref="C13:E15" xr:uid="{1F246A42-77B5-4AEF-ACF7-D6CB7361BE99}"/>
  <tableColumns count="3">
    <tableColumn id="1" xr3:uid="{AA48E869-1101-4475-B9E4-10AF052B79D2}" name="Actual\Predicted" dataDxfId="60"/>
    <tableColumn id="2" xr3:uid="{AE6DE369-744E-4727-8636-0126800BC10D}" name="0" dataDxfId="59"/>
    <tableColumn id="3" xr3:uid="{BD3E07D0-36F0-48FC-BE91-1F14130A6299}" name="1" dataDxfId="58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975F77-8131-A743-81CB-E9504E0B4F5E}" name="Error_Report_1" displayName="Error_Report_1" ref="C18:F21" totalsRowShown="0" tableBorderDxfId="57">
  <autoFilter ref="C18:F21" xr:uid="{31A22CA8-14E3-4895-A2C7-191C7C6A3D73}"/>
  <tableColumns count="4">
    <tableColumn id="1" xr3:uid="{88B6AB3C-58A5-4AA3-8895-8CC68B644515}" name="Class" dataDxfId="56"/>
    <tableColumn id="2" xr3:uid="{449164C6-2B33-4072-B4EA-B6F8D49FDCDE}" name="# Cases"/>
    <tableColumn id="3" xr3:uid="{C1573566-9A89-49CE-A318-8087CA6251C4}" name="# Errors"/>
    <tableColumn id="4" xr3:uid="{3C6CF0D3-C9A1-4ECA-81C2-737F12C1328F}" name="% Error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B12D-0C93-D943-91CA-C6A067567968}">
  <sheetPr codeName="Sheet1"/>
  <dimension ref="A1:AJ1051"/>
  <sheetViews>
    <sheetView tabSelected="1" zoomScaleNormal="100" workbookViewId="0">
      <selection activeCell="AW50" sqref="AW50"/>
    </sheetView>
  </sheetViews>
  <sheetFormatPr baseColWidth="10" defaultColWidth="8.83203125" defaultRowHeight="15" x14ac:dyDescent="0.2"/>
  <cols>
    <col min="12" max="12" width="9.6640625" bestFit="1" customWidth="1"/>
    <col min="13" max="13" width="9.6640625" customWidth="1"/>
    <col min="14" max="14" width="11.5" bestFit="1" customWidth="1"/>
    <col min="15" max="15" width="11.5" customWidth="1"/>
    <col min="18" max="18" width="19.1640625" bestFit="1" customWidth="1"/>
    <col min="19" max="19" width="14.1640625" bestFit="1" customWidth="1"/>
    <col min="20" max="20" width="10.83203125" bestFit="1" customWidth="1"/>
    <col min="21" max="21" width="15.33203125" bestFit="1" customWidth="1"/>
    <col min="22" max="22" width="16.6640625" bestFit="1" customWidth="1"/>
    <col min="23" max="23" width="17" customWidth="1"/>
    <col min="24" max="24" width="12.6640625" customWidth="1"/>
    <col min="35" max="35" width="11.66406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/>
      <c r="S1" s="3" t="str">
        <f>H1</f>
        <v>DepartureDelay</v>
      </c>
      <c r="T1" s="3" t="str">
        <f>I1</f>
        <v>ArrivalDelay</v>
      </c>
      <c r="U1" s="3" t="str">
        <f>J1</f>
        <v>SchdElapsedTime</v>
      </c>
      <c r="V1" s="3" t="str">
        <f>K1</f>
        <v>ActualElapsedTime</v>
      </c>
      <c r="AI1" t="str">
        <f>B1</f>
        <v>DayOfWeek</v>
      </c>
      <c r="AJ1" t="str">
        <f>I1</f>
        <v>ArrivalDelay</v>
      </c>
    </row>
    <row r="2" spans="1:36" x14ac:dyDescent="0.2">
      <c r="A2">
        <v>15</v>
      </c>
      <c r="B2">
        <v>6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73</v>
      </c>
      <c r="I2">
        <v>58</v>
      </c>
      <c r="J2">
        <v>213</v>
      </c>
      <c r="K2">
        <v>198</v>
      </c>
      <c r="L2">
        <v>1</v>
      </c>
      <c r="M2" t="b">
        <f>I2&gt;0</f>
        <v>1</v>
      </c>
      <c r="N2" s="4">
        <f>IF(I2&gt;30,1,0)</f>
        <v>1</v>
      </c>
      <c r="O2" t="b">
        <f t="shared" ref="O2:O65" si="0">I2&gt;T$19</f>
        <v>0</v>
      </c>
      <c r="P2" s="4">
        <v>1</v>
      </c>
      <c r="R2" s="5" t="s">
        <v>21</v>
      </c>
      <c r="S2">
        <f>COUNTA(H2:H1051)</f>
        <v>1050</v>
      </c>
      <c r="T2">
        <f>COUNTA(I2:I1051)</f>
        <v>1050</v>
      </c>
      <c r="U2">
        <f>COUNTA(J2:J1051)</f>
        <v>1050</v>
      </c>
      <c r="V2">
        <f>COUNTA(K2:K1051)</f>
        <v>1050</v>
      </c>
      <c r="AI2">
        <f t="shared" ref="AI2:AI65" ca="1" si="1">B2+RAND()*0.2+-0.1</f>
        <v>5.9534244122520317</v>
      </c>
      <c r="AJ2">
        <f t="shared" ref="AJ2:AJ65" ca="1" si="2">I2+RAND()*0.2+-0.1</f>
        <v>58.036142061590255</v>
      </c>
    </row>
    <row r="3" spans="1:36" x14ac:dyDescent="0.2">
      <c r="A3">
        <v>11</v>
      </c>
      <c r="B3">
        <v>2</v>
      </c>
      <c r="C3" t="s">
        <v>16</v>
      </c>
      <c r="D3" t="s">
        <v>22</v>
      </c>
      <c r="E3" t="s">
        <v>23</v>
      </c>
      <c r="F3" t="s">
        <v>24</v>
      </c>
      <c r="G3" t="s">
        <v>25</v>
      </c>
      <c r="H3">
        <v>3</v>
      </c>
      <c r="I3">
        <v>38</v>
      </c>
      <c r="J3">
        <v>158</v>
      </c>
      <c r="K3">
        <v>193</v>
      </c>
      <c r="L3">
        <v>1</v>
      </c>
      <c r="M3" t="b">
        <f t="shared" ref="M3:M66" si="3">I3&gt;0</f>
        <v>1</v>
      </c>
      <c r="N3" s="4">
        <f t="shared" ref="N3:N66" si="4">IF(I3&gt;30,1,0)</f>
        <v>1</v>
      </c>
      <c r="O3" t="b">
        <f t="shared" si="0"/>
        <v>0</v>
      </c>
      <c r="P3" s="4">
        <v>2</v>
      </c>
      <c r="R3" s="5" t="s">
        <v>26</v>
      </c>
      <c r="S3" s="6">
        <f>AVERAGE(H2:H1051)</f>
        <v>4.4209523809523805</v>
      </c>
      <c r="T3" s="6">
        <f>AVERAGE(I2:I1051)</f>
        <v>-1.1266666666666667</v>
      </c>
      <c r="U3" s="6">
        <f>AVERAGE(J2:J1051)</f>
        <v>143.54952380952381</v>
      </c>
      <c r="V3" s="6">
        <f>AVERAGE(K2:K1051)</f>
        <v>138.00190476190477</v>
      </c>
      <c r="AI3">
        <f t="shared" ca="1" si="1"/>
        <v>2.0303235837609033</v>
      </c>
      <c r="AJ3">
        <f t="shared" ca="1" si="2"/>
        <v>38.005670983462984</v>
      </c>
    </row>
    <row r="4" spans="1:36" x14ac:dyDescent="0.2">
      <c r="A4">
        <v>30</v>
      </c>
      <c r="B4">
        <v>7</v>
      </c>
      <c r="C4" t="s">
        <v>16</v>
      </c>
      <c r="D4" t="s">
        <v>27</v>
      </c>
      <c r="E4" t="s">
        <v>28</v>
      </c>
      <c r="F4" t="s">
        <v>19</v>
      </c>
      <c r="G4" t="s">
        <v>20</v>
      </c>
      <c r="H4">
        <v>64</v>
      </c>
      <c r="I4">
        <v>69</v>
      </c>
      <c r="J4">
        <v>168</v>
      </c>
      <c r="K4">
        <v>173</v>
      </c>
      <c r="L4">
        <v>1</v>
      </c>
      <c r="M4" t="b">
        <f t="shared" si="3"/>
        <v>1</v>
      </c>
      <c r="N4" s="4">
        <f t="shared" si="4"/>
        <v>1</v>
      </c>
      <c r="O4" t="b">
        <f t="shared" si="0"/>
        <v>0</v>
      </c>
      <c r="P4" s="4">
        <v>2</v>
      </c>
      <c r="R4" s="5" t="s">
        <v>29</v>
      </c>
      <c r="S4" s="6">
        <f>_xlfn.STDEV.S(H2:H1051)</f>
        <v>27.494586329902276</v>
      </c>
      <c r="T4" s="6">
        <f>_xlfn.STDEV.S(I2:I1051)</f>
        <v>28.732853772695488</v>
      </c>
      <c r="U4" s="6">
        <f>_xlfn.STDEV.S(J2:J1051)</f>
        <v>78.453692174353904</v>
      </c>
      <c r="V4" s="6">
        <f>_xlfn.STDEV.S(K2:K1051)</f>
        <v>76.802645307348399</v>
      </c>
      <c r="AI4">
        <f t="shared" ca="1" si="1"/>
        <v>6.9416502662770219</v>
      </c>
      <c r="AJ4">
        <f t="shared" ca="1" si="2"/>
        <v>68.997272691028343</v>
      </c>
    </row>
    <row r="5" spans="1:36" x14ac:dyDescent="0.2">
      <c r="A5">
        <v>12</v>
      </c>
      <c r="B5">
        <v>3</v>
      </c>
      <c r="C5" t="s">
        <v>16</v>
      </c>
      <c r="D5" t="s">
        <v>19</v>
      </c>
      <c r="E5" t="s">
        <v>20</v>
      </c>
      <c r="F5" t="s">
        <v>30</v>
      </c>
      <c r="G5" t="s">
        <v>31</v>
      </c>
      <c r="H5">
        <v>54</v>
      </c>
      <c r="I5">
        <v>48</v>
      </c>
      <c r="J5">
        <v>164</v>
      </c>
      <c r="K5">
        <v>158</v>
      </c>
      <c r="L5">
        <v>0</v>
      </c>
      <c r="M5" t="b">
        <f t="shared" si="3"/>
        <v>1</v>
      </c>
      <c r="N5" s="4">
        <f t="shared" si="4"/>
        <v>1</v>
      </c>
      <c r="O5" t="b">
        <f t="shared" si="0"/>
        <v>0</v>
      </c>
      <c r="P5" s="4">
        <v>2</v>
      </c>
      <c r="R5" s="5"/>
      <c r="AI5">
        <f t="shared" ca="1" si="1"/>
        <v>2.9282827652089294</v>
      </c>
      <c r="AJ5">
        <f t="shared" ca="1" si="2"/>
        <v>47.947425775465362</v>
      </c>
    </row>
    <row r="6" spans="1:36" x14ac:dyDescent="0.2">
      <c r="A6">
        <v>13</v>
      </c>
      <c r="B6">
        <v>4</v>
      </c>
      <c r="C6" t="s">
        <v>16</v>
      </c>
      <c r="D6" t="s">
        <v>19</v>
      </c>
      <c r="E6" t="s">
        <v>20</v>
      </c>
      <c r="F6" t="s">
        <v>32</v>
      </c>
      <c r="G6" t="s">
        <v>33</v>
      </c>
      <c r="H6">
        <v>24</v>
      </c>
      <c r="I6">
        <v>32</v>
      </c>
      <c r="J6">
        <v>183</v>
      </c>
      <c r="K6">
        <v>191</v>
      </c>
      <c r="L6">
        <v>1</v>
      </c>
      <c r="M6" t="b">
        <f t="shared" si="3"/>
        <v>1</v>
      </c>
      <c r="N6" s="4">
        <f t="shared" si="4"/>
        <v>1</v>
      </c>
      <c r="O6" t="b">
        <f t="shared" si="0"/>
        <v>0</v>
      </c>
      <c r="P6" s="4">
        <v>2</v>
      </c>
      <c r="R6" s="5" t="s">
        <v>34</v>
      </c>
      <c r="S6">
        <f>MAX(H2:H1051)</f>
        <v>732</v>
      </c>
      <c r="T6">
        <f>MAX(I2:I1051)</f>
        <v>704</v>
      </c>
      <c r="U6">
        <f>MAX(J2:J1051)</f>
        <v>652</v>
      </c>
      <c r="V6">
        <f>MAX(K2:K1051)</f>
        <v>623</v>
      </c>
      <c r="AI6">
        <f t="shared" ca="1" si="1"/>
        <v>3.907401440157956</v>
      </c>
      <c r="AJ6">
        <f t="shared" ca="1" si="2"/>
        <v>32.049627394402442</v>
      </c>
    </row>
    <row r="7" spans="1:36" x14ac:dyDescent="0.2">
      <c r="A7">
        <v>1</v>
      </c>
      <c r="B7">
        <v>6</v>
      </c>
      <c r="C7" t="s">
        <v>16</v>
      </c>
      <c r="D7" t="s">
        <v>35</v>
      </c>
      <c r="E7" t="s">
        <v>36</v>
      </c>
      <c r="F7" t="s">
        <v>37</v>
      </c>
      <c r="G7" t="s">
        <v>38</v>
      </c>
      <c r="H7">
        <v>51</v>
      </c>
      <c r="I7">
        <v>32</v>
      </c>
      <c r="J7">
        <v>226</v>
      </c>
      <c r="K7">
        <v>207</v>
      </c>
      <c r="L7">
        <v>1</v>
      </c>
      <c r="M7" t="b">
        <f t="shared" si="3"/>
        <v>1</v>
      </c>
      <c r="N7" s="4">
        <f t="shared" si="4"/>
        <v>1</v>
      </c>
      <c r="O7" t="b">
        <f t="shared" si="0"/>
        <v>0</v>
      </c>
      <c r="P7" s="4">
        <v>1</v>
      </c>
      <c r="R7" s="5" t="s">
        <v>39</v>
      </c>
      <c r="S7" s="6">
        <f>PERCENTILE(H2:H1051,0.75)</f>
        <v>4</v>
      </c>
      <c r="T7" s="6">
        <f>PERCENTILE(I2:I1051,0.75)</f>
        <v>6</v>
      </c>
      <c r="U7" s="6">
        <f>PERCENTILE(J2:J1051,0.75)</f>
        <v>176</v>
      </c>
      <c r="V7" s="6">
        <f>PERCENTILE(K2:K1051,0.75)</f>
        <v>172</v>
      </c>
      <c r="AI7">
        <f t="shared" ca="1" si="1"/>
        <v>5.9184850659285759</v>
      </c>
      <c r="AJ7">
        <f t="shared" ca="1" si="2"/>
        <v>32.082213921273727</v>
      </c>
    </row>
    <row r="8" spans="1:36" x14ac:dyDescent="0.2">
      <c r="A8">
        <v>5</v>
      </c>
      <c r="B8">
        <v>3</v>
      </c>
      <c r="C8" t="s">
        <v>16</v>
      </c>
      <c r="D8" t="s">
        <v>22</v>
      </c>
      <c r="E8" t="s">
        <v>23</v>
      </c>
      <c r="F8" t="s">
        <v>40</v>
      </c>
      <c r="G8" t="s">
        <v>41</v>
      </c>
      <c r="H8">
        <v>49</v>
      </c>
      <c r="I8">
        <v>40</v>
      </c>
      <c r="J8">
        <v>53</v>
      </c>
      <c r="K8">
        <v>44</v>
      </c>
      <c r="L8">
        <v>0</v>
      </c>
      <c r="M8" t="b">
        <f t="shared" si="3"/>
        <v>1</v>
      </c>
      <c r="N8" s="4">
        <f t="shared" si="4"/>
        <v>1</v>
      </c>
      <c r="O8" t="b">
        <f t="shared" si="0"/>
        <v>0</v>
      </c>
      <c r="P8" s="4">
        <v>2</v>
      </c>
      <c r="R8" s="5" t="s">
        <v>42</v>
      </c>
      <c r="S8" s="6">
        <f>PERCENTILE(H2:H1051,0.5)</f>
        <v>-2</v>
      </c>
      <c r="T8" s="6">
        <f>PERCENTILE(I2:I1051,0.5)</f>
        <v>-6</v>
      </c>
      <c r="U8" s="6">
        <f>PERCENTILE(J2:J1051,0.5)</f>
        <v>123</v>
      </c>
      <c r="V8" s="6">
        <f>PERCENTILE(K2:K1051,0.5)</f>
        <v>118.5</v>
      </c>
      <c r="AI8">
        <f t="shared" ca="1" si="1"/>
        <v>2.9920117383716356</v>
      </c>
      <c r="AJ8">
        <f t="shared" ca="1" si="2"/>
        <v>39.929291118945308</v>
      </c>
    </row>
    <row r="9" spans="1:36" x14ac:dyDescent="0.2">
      <c r="A9">
        <v>6</v>
      </c>
      <c r="B9">
        <v>4</v>
      </c>
      <c r="C9" t="s">
        <v>16</v>
      </c>
      <c r="D9" t="s">
        <v>37</v>
      </c>
      <c r="E9" t="s">
        <v>38</v>
      </c>
      <c r="F9" t="s">
        <v>22</v>
      </c>
      <c r="G9" t="s">
        <v>23</v>
      </c>
      <c r="H9">
        <v>42</v>
      </c>
      <c r="I9">
        <v>73</v>
      </c>
      <c r="J9">
        <v>75</v>
      </c>
      <c r="K9">
        <v>106</v>
      </c>
      <c r="L9">
        <v>1</v>
      </c>
      <c r="M9" t="b">
        <f t="shared" si="3"/>
        <v>1</v>
      </c>
      <c r="N9" s="4">
        <f t="shared" si="4"/>
        <v>1</v>
      </c>
      <c r="O9" t="b">
        <f t="shared" si="0"/>
        <v>0</v>
      </c>
      <c r="P9" s="4">
        <v>2</v>
      </c>
      <c r="R9" s="5" t="s">
        <v>43</v>
      </c>
      <c r="S9" s="6">
        <f>PERCENTILE(H2:H1051,0.25)</f>
        <v>-5</v>
      </c>
      <c r="T9" s="6">
        <f>PERCENTILE(I2:I1051,0.25)</f>
        <v>-13</v>
      </c>
      <c r="U9" s="6">
        <f>PERCENTILE(J2:J1051,0.25)</f>
        <v>85</v>
      </c>
      <c r="V9" s="6">
        <f>PERCENTILE(K2:K1051,0.25)</f>
        <v>81.25</v>
      </c>
      <c r="AI9">
        <f t="shared" ca="1" si="1"/>
        <v>3.9119645080371659</v>
      </c>
      <c r="AJ9">
        <f t="shared" ca="1" si="2"/>
        <v>72.942998547723732</v>
      </c>
    </row>
    <row r="10" spans="1:36" x14ac:dyDescent="0.2">
      <c r="A10">
        <v>8</v>
      </c>
      <c r="B10">
        <v>6</v>
      </c>
      <c r="C10" t="s">
        <v>16</v>
      </c>
      <c r="D10" t="s">
        <v>44</v>
      </c>
      <c r="E10" t="s">
        <v>45</v>
      </c>
      <c r="F10" t="s">
        <v>46</v>
      </c>
      <c r="G10" t="s">
        <v>47</v>
      </c>
      <c r="H10">
        <v>37</v>
      </c>
      <c r="I10">
        <v>37</v>
      </c>
      <c r="J10">
        <v>151</v>
      </c>
      <c r="K10">
        <v>151</v>
      </c>
      <c r="L10">
        <v>0</v>
      </c>
      <c r="M10" t="b">
        <f t="shared" si="3"/>
        <v>1</v>
      </c>
      <c r="N10" s="4">
        <f t="shared" si="4"/>
        <v>1</v>
      </c>
      <c r="O10" t="b">
        <f t="shared" si="0"/>
        <v>0</v>
      </c>
      <c r="P10" s="4">
        <v>2</v>
      </c>
      <c r="R10" s="5" t="s">
        <v>48</v>
      </c>
      <c r="S10" s="6">
        <f>MIN(H2:H1051)</f>
        <v>-18</v>
      </c>
      <c r="T10" s="6">
        <f>MIN(I2:I1051)</f>
        <v>-45</v>
      </c>
      <c r="U10" s="6">
        <f>MIN(J2:J1051)</f>
        <v>32</v>
      </c>
      <c r="V10" s="6">
        <f>MIN(K2:K1051)</f>
        <v>31</v>
      </c>
      <c r="AI10">
        <f t="shared" ca="1" si="1"/>
        <v>5.9038514331220675</v>
      </c>
      <c r="AJ10">
        <f t="shared" ca="1" si="2"/>
        <v>37.044630766596697</v>
      </c>
    </row>
    <row r="11" spans="1:36" x14ac:dyDescent="0.2">
      <c r="A11">
        <v>11</v>
      </c>
      <c r="B11">
        <v>2</v>
      </c>
      <c r="C11" t="s">
        <v>16</v>
      </c>
      <c r="D11" t="s">
        <v>22</v>
      </c>
      <c r="E11" t="s">
        <v>23</v>
      </c>
      <c r="F11" t="s">
        <v>49</v>
      </c>
      <c r="G11" t="s">
        <v>50</v>
      </c>
      <c r="H11">
        <v>26</v>
      </c>
      <c r="I11">
        <v>43</v>
      </c>
      <c r="J11">
        <v>126</v>
      </c>
      <c r="K11">
        <v>143</v>
      </c>
      <c r="L11">
        <v>0</v>
      </c>
      <c r="M11" t="b">
        <f t="shared" si="3"/>
        <v>1</v>
      </c>
      <c r="N11" s="4">
        <f t="shared" si="4"/>
        <v>1</v>
      </c>
      <c r="O11" t="b">
        <f t="shared" si="0"/>
        <v>0</v>
      </c>
      <c r="P11" s="4">
        <v>2</v>
      </c>
      <c r="R11" s="5"/>
      <c r="AI11">
        <f t="shared" ca="1" si="1"/>
        <v>2.0898549169104941</v>
      </c>
      <c r="AJ11">
        <f t="shared" ca="1" si="2"/>
        <v>43.099519478422742</v>
      </c>
    </row>
    <row r="12" spans="1:36" x14ac:dyDescent="0.2">
      <c r="A12">
        <v>11</v>
      </c>
      <c r="B12">
        <v>2</v>
      </c>
      <c r="C12" t="s">
        <v>16</v>
      </c>
      <c r="D12" t="s">
        <v>35</v>
      </c>
      <c r="E12" t="s">
        <v>36</v>
      </c>
      <c r="F12" t="s">
        <v>51</v>
      </c>
      <c r="G12" t="s">
        <v>52</v>
      </c>
      <c r="H12">
        <v>18</v>
      </c>
      <c r="I12">
        <v>40</v>
      </c>
      <c r="J12">
        <v>70</v>
      </c>
      <c r="K12">
        <v>92</v>
      </c>
      <c r="L12">
        <v>1</v>
      </c>
      <c r="M12" t="b">
        <f t="shared" si="3"/>
        <v>1</v>
      </c>
      <c r="N12" s="4">
        <f t="shared" si="4"/>
        <v>1</v>
      </c>
      <c r="O12" t="b">
        <f t="shared" si="0"/>
        <v>0</v>
      </c>
      <c r="P12" s="4">
        <v>2</v>
      </c>
      <c r="R12" s="5" t="s">
        <v>53</v>
      </c>
      <c r="AI12">
        <f t="shared" ca="1" si="1"/>
        <v>2.0367226538430896</v>
      </c>
      <c r="AJ12">
        <f t="shared" ca="1" si="2"/>
        <v>40.03404097856162</v>
      </c>
    </row>
    <row r="13" spans="1:36" x14ac:dyDescent="0.2">
      <c r="A13">
        <v>20</v>
      </c>
      <c r="B13">
        <v>4</v>
      </c>
      <c r="C13" t="s">
        <v>16</v>
      </c>
      <c r="D13" t="s">
        <v>27</v>
      </c>
      <c r="E13" t="s">
        <v>28</v>
      </c>
      <c r="F13" t="s">
        <v>54</v>
      </c>
      <c r="G13" t="s">
        <v>55</v>
      </c>
      <c r="H13">
        <v>-1</v>
      </c>
      <c r="I13">
        <v>35</v>
      </c>
      <c r="J13">
        <v>132</v>
      </c>
      <c r="K13">
        <v>168</v>
      </c>
      <c r="L13">
        <v>0</v>
      </c>
      <c r="M13" t="b">
        <f t="shared" si="3"/>
        <v>1</v>
      </c>
      <c r="N13" s="4">
        <f t="shared" si="4"/>
        <v>1</v>
      </c>
      <c r="O13" t="b">
        <f t="shared" si="0"/>
        <v>0</v>
      </c>
      <c r="P13" s="4">
        <v>2</v>
      </c>
      <c r="R13" s="7" t="s">
        <v>56</v>
      </c>
      <c r="S13" s="6">
        <f>S7+1.5*(S7-S9)</f>
        <v>17.5</v>
      </c>
      <c r="T13" s="6">
        <f t="shared" ref="T13:V13" si="5">T7+1.5*(T7-T9)</f>
        <v>34.5</v>
      </c>
      <c r="U13" s="6">
        <f t="shared" si="5"/>
        <v>312.5</v>
      </c>
      <c r="V13" s="6">
        <f t="shared" si="5"/>
        <v>308.125</v>
      </c>
      <c r="AI13">
        <f t="shared" ca="1" si="1"/>
        <v>3.9093098512595934</v>
      </c>
      <c r="AJ13">
        <f t="shared" ca="1" si="2"/>
        <v>34.983209311214921</v>
      </c>
    </row>
    <row r="14" spans="1:36" x14ac:dyDescent="0.2">
      <c r="A14">
        <v>6</v>
      </c>
      <c r="B14">
        <v>4</v>
      </c>
      <c r="C14" t="s">
        <v>57</v>
      </c>
      <c r="D14" t="s">
        <v>58</v>
      </c>
      <c r="E14" t="s">
        <v>59</v>
      </c>
      <c r="F14" t="s">
        <v>60</v>
      </c>
      <c r="G14" t="s">
        <v>61</v>
      </c>
      <c r="H14">
        <v>49</v>
      </c>
      <c r="I14">
        <v>48</v>
      </c>
      <c r="J14">
        <v>170</v>
      </c>
      <c r="K14">
        <v>169</v>
      </c>
      <c r="L14">
        <v>1</v>
      </c>
      <c r="M14" t="b">
        <f t="shared" si="3"/>
        <v>1</v>
      </c>
      <c r="N14" s="4">
        <f t="shared" si="4"/>
        <v>1</v>
      </c>
      <c r="O14" t="b">
        <f t="shared" si="0"/>
        <v>0</v>
      </c>
      <c r="P14" s="4">
        <v>2</v>
      </c>
      <c r="R14" s="7" t="s">
        <v>62</v>
      </c>
      <c r="S14" s="6">
        <f>S9-1.5*(S7-S9)</f>
        <v>-18.5</v>
      </c>
      <c r="T14" s="6">
        <f t="shared" ref="T14:V14" si="6">T9-1.5*(T7-T9)</f>
        <v>-41.5</v>
      </c>
      <c r="U14" s="6">
        <f t="shared" si="6"/>
        <v>-51.5</v>
      </c>
      <c r="V14" s="6">
        <f t="shared" si="6"/>
        <v>-54.875</v>
      </c>
      <c r="AI14">
        <f t="shared" ca="1" si="1"/>
        <v>3.9557160946553069</v>
      </c>
      <c r="AJ14">
        <f t="shared" ca="1" si="2"/>
        <v>47.958058575610146</v>
      </c>
    </row>
    <row r="15" spans="1:36" x14ac:dyDescent="0.2">
      <c r="A15">
        <v>14</v>
      </c>
      <c r="B15">
        <v>5</v>
      </c>
      <c r="C15" t="s">
        <v>57</v>
      </c>
      <c r="D15" t="s">
        <v>63</v>
      </c>
      <c r="E15" t="s">
        <v>64</v>
      </c>
      <c r="F15" t="s">
        <v>60</v>
      </c>
      <c r="G15" t="s">
        <v>61</v>
      </c>
      <c r="H15">
        <v>43</v>
      </c>
      <c r="I15">
        <v>38</v>
      </c>
      <c r="J15">
        <v>205</v>
      </c>
      <c r="K15">
        <v>200</v>
      </c>
      <c r="L15">
        <v>0</v>
      </c>
      <c r="M15" t="b">
        <f t="shared" si="3"/>
        <v>1</v>
      </c>
      <c r="N15" s="4">
        <f t="shared" si="4"/>
        <v>1</v>
      </c>
      <c r="O15" t="b">
        <f t="shared" si="0"/>
        <v>0</v>
      </c>
      <c r="P15" s="4">
        <v>1</v>
      </c>
      <c r="R15" s="7" t="s">
        <v>65</v>
      </c>
      <c r="S15">
        <f>COUNTIF(H2:H1051, "&gt;"&amp;S13) + COUNTIF(H2:H1051, "&lt;"&amp;S14)</f>
        <v>144</v>
      </c>
      <c r="T15">
        <f>COUNTIF(I2:I1051, "&gt;"&amp;T13) + COUNTIF(I2:I1051, "&lt;"&amp;T14)</f>
        <v>70</v>
      </c>
      <c r="U15">
        <f>COUNTIF(J2:J1051, "&gt;"&amp;U13) + COUNTIF(J2:J1051, "&lt;"&amp;U14)</f>
        <v>59</v>
      </c>
      <c r="V15">
        <f>COUNTIF(K2:K1051, "&gt;"&amp;V13) + COUNTIF(K2:K1051, "&lt;"&amp;V14)</f>
        <v>54</v>
      </c>
      <c r="AI15">
        <f t="shared" ca="1" si="1"/>
        <v>4.9717868599683772</v>
      </c>
      <c r="AJ15">
        <f t="shared" ca="1" si="2"/>
        <v>37.916044147197198</v>
      </c>
    </row>
    <row r="16" spans="1:36" x14ac:dyDescent="0.2">
      <c r="A16">
        <v>1</v>
      </c>
      <c r="B16">
        <v>6</v>
      </c>
      <c r="C16" t="s">
        <v>66</v>
      </c>
      <c r="D16" t="s">
        <v>51</v>
      </c>
      <c r="E16" t="s">
        <v>52</v>
      </c>
      <c r="F16" t="s">
        <v>67</v>
      </c>
      <c r="G16" t="s">
        <v>68</v>
      </c>
      <c r="H16">
        <v>42</v>
      </c>
      <c r="I16">
        <v>34</v>
      </c>
      <c r="J16">
        <v>94</v>
      </c>
      <c r="K16">
        <v>86</v>
      </c>
      <c r="L16">
        <v>1</v>
      </c>
      <c r="M16" t="b">
        <f t="shared" si="3"/>
        <v>1</v>
      </c>
      <c r="N16" s="4">
        <f t="shared" si="4"/>
        <v>1</v>
      </c>
      <c r="O16" t="b">
        <f t="shared" si="0"/>
        <v>0</v>
      </c>
      <c r="P16" s="4">
        <v>2</v>
      </c>
      <c r="R16" s="7" t="s">
        <v>69</v>
      </c>
      <c r="S16" s="8">
        <f>S15/S2</f>
        <v>0.13714285714285715</v>
      </c>
      <c r="T16" s="8">
        <f t="shared" ref="T16:V16" si="7">T15/T2</f>
        <v>6.6666666666666666E-2</v>
      </c>
      <c r="U16" s="8">
        <f t="shared" si="7"/>
        <v>5.6190476190476193E-2</v>
      </c>
      <c r="V16" s="8">
        <f t="shared" si="7"/>
        <v>5.1428571428571428E-2</v>
      </c>
      <c r="AI16">
        <f t="shared" ca="1" si="1"/>
        <v>6.0484607640459274</v>
      </c>
      <c r="AJ16">
        <f t="shared" ca="1" si="2"/>
        <v>33.963899506303854</v>
      </c>
    </row>
    <row r="17" spans="1:36" x14ac:dyDescent="0.2">
      <c r="A17">
        <v>23</v>
      </c>
      <c r="B17">
        <v>7</v>
      </c>
      <c r="C17" t="s">
        <v>66</v>
      </c>
      <c r="D17" t="s">
        <v>70</v>
      </c>
      <c r="E17" t="s">
        <v>71</v>
      </c>
      <c r="F17" t="s">
        <v>49</v>
      </c>
      <c r="G17" t="s">
        <v>50</v>
      </c>
      <c r="H17">
        <v>40</v>
      </c>
      <c r="I17">
        <v>65</v>
      </c>
      <c r="J17">
        <v>83</v>
      </c>
      <c r="K17">
        <v>108</v>
      </c>
      <c r="L17">
        <v>0</v>
      </c>
      <c r="M17" t="b">
        <f t="shared" si="3"/>
        <v>1</v>
      </c>
      <c r="N17" s="4">
        <f t="shared" si="4"/>
        <v>1</v>
      </c>
      <c r="O17" t="b">
        <f t="shared" si="0"/>
        <v>0</v>
      </c>
      <c r="P17" s="4">
        <v>2</v>
      </c>
      <c r="R17" s="5"/>
      <c r="AI17">
        <f t="shared" ca="1" si="1"/>
        <v>7.0222103446444564</v>
      </c>
      <c r="AJ17">
        <f t="shared" ca="1" si="2"/>
        <v>65.013536649847822</v>
      </c>
    </row>
    <row r="18" spans="1:36" x14ac:dyDescent="0.2">
      <c r="A18">
        <v>4</v>
      </c>
      <c r="B18">
        <v>2</v>
      </c>
      <c r="C18" t="s">
        <v>72</v>
      </c>
      <c r="D18" t="s">
        <v>73</v>
      </c>
      <c r="E18" t="s">
        <v>74</v>
      </c>
      <c r="F18" t="s">
        <v>51</v>
      </c>
      <c r="G18" t="s">
        <v>52</v>
      </c>
      <c r="H18">
        <v>-6</v>
      </c>
      <c r="I18">
        <v>35</v>
      </c>
      <c r="J18">
        <v>260</v>
      </c>
      <c r="K18">
        <v>301</v>
      </c>
      <c r="L18">
        <v>0</v>
      </c>
      <c r="M18" t="b">
        <f t="shared" si="3"/>
        <v>1</v>
      </c>
      <c r="N18" s="4">
        <f t="shared" si="4"/>
        <v>1</v>
      </c>
      <c r="O18" t="b">
        <f t="shared" si="0"/>
        <v>0</v>
      </c>
      <c r="P18" s="4">
        <v>1</v>
      </c>
      <c r="R18" s="5" t="s">
        <v>75</v>
      </c>
      <c r="AI18">
        <f t="shared" ca="1" si="1"/>
        <v>1.9597376693104689</v>
      </c>
      <c r="AJ18">
        <f t="shared" ca="1" si="2"/>
        <v>35.083572840165942</v>
      </c>
    </row>
    <row r="19" spans="1:36" x14ac:dyDescent="0.2">
      <c r="A19">
        <v>4</v>
      </c>
      <c r="B19">
        <v>2</v>
      </c>
      <c r="C19" t="s">
        <v>76</v>
      </c>
      <c r="D19" t="s">
        <v>67</v>
      </c>
      <c r="E19" t="s">
        <v>68</v>
      </c>
      <c r="F19" t="s">
        <v>54</v>
      </c>
      <c r="G19" t="s">
        <v>55</v>
      </c>
      <c r="H19">
        <v>56</v>
      </c>
      <c r="I19">
        <v>32</v>
      </c>
      <c r="J19">
        <v>261</v>
      </c>
      <c r="K19">
        <v>237</v>
      </c>
      <c r="L19">
        <v>0</v>
      </c>
      <c r="M19" t="b">
        <f t="shared" si="3"/>
        <v>1</v>
      </c>
      <c r="N19" s="4">
        <f t="shared" si="4"/>
        <v>1</v>
      </c>
      <c r="O19" t="b">
        <f t="shared" si="0"/>
        <v>0</v>
      </c>
      <c r="P19" s="4">
        <v>1</v>
      </c>
      <c r="R19" s="7" t="s">
        <v>56</v>
      </c>
      <c r="S19" s="6">
        <f>S3+3*S4</f>
        <v>86.904711370659214</v>
      </c>
      <c r="T19" s="6">
        <f t="shared" ref="T19:V19" si="8">T3+3*T4</f>
        <v>85.071894651419797</v>
      </c>
      <c r="U19" s="6">
        <f t="shared" si="8"/>
        <v>378.91060033258555</v>
      </c>
      <c r="V19" s="6">
        <f t="shared" si="8"/>
        <v>368.40984068394994</v>
      </c>
      <c r="AI19">
        <f t="shared" ca="1" si="1"/>
        <v>1.9856459973050273</v>
      </c>
      <c r="AJ19">
        <f t="shared" ca="1" si="2"/>
        <v>31.934458977905159</v>
      </c>
    </row>
    <row r="20" spans="1:36" x14ac:dyDescent="0.2">
      <c r="A20">
        <v>3</v>
      </c>
      <c r="B20">
        <v>1</v>
      </c>
      <c r="C20" t="s">
        <v>76</v>
      </c>
      <c r="D20" t="s">
        <v>67</v>
      </c>
      <c r="E20" t="s">
        <v>68</v>
      </c>
      <c r="F20" t="s">
        <v>60</v>
      </c>
      <c r="G20" t="s">
        <v>61</v>
      </c>
      <c r="H20">
        <v>53</v>
      </c>
      <c r="I20">
        <v>51</v>
      </c>
      <c r="J20">
        <v>120</v>
      </c>
      <c r="K20">
        <v>118</v>
      </c>
      <c r="L20">
        <v>1</v>
      </c>
      <c r="M20" t="b">
        <f t="shared" si="3"/>
        <v>1</v>
      </c>
      <c r="N20" s="4">
        <f t="shared" si="4"/>
        <v>1</v>
      </c>
      <c r="O20" t="b">
        <f t="shared" si="0"/>
        <v>0</v>
      </c>
      <c r="P20" s="4">
        <v>2</v>
      </c>
      <c r="R20" s="7" t="s">
        <v>62</v>
      </c>
      <c r="S20" s="6">
        <f>S3-3*S4</f>
        <v>-78.062806608754443</v>
      </c>
      <c r="T20" s="6">
        <f t="shared" ref="T20:V20" si="9">T3-3*T4</f>
        <v>-87.325227984753127</v>
      </c>
      <c r="U20" s="6">
        <f t="shared" si="9"/>
        <v>-91.811552713537907</v>
      </c>
      <c r="V20" s="6">
        <f t="shared" si="9"/>
        <v>-92.406031160140429</v>
      </c>
      <c r="AI20">
        <f t="shared" ca="1" si="1"/>
        <v>1.0232886221183579</v>
      </c>
      <c r="AJ20">
        <f t="shared" ca="1" si="2"/>
        <v>51.023198026378189</v>
      </c>
    </row>
    <row r="21" spans="1:36" x14ac:dyDescent="0.2">
      <c r="A21">
        <v>2</v>
      </c>
      <c r="B21">
        <v>7</v>
      </c>
      <c r="C21" t="s">
        <v>76</v>
      </c>
      <c r="D21" t="s">
        <v>67</v>
      </c>
      <c r="E21" t="s">
        <v>68</v>
      </c>
      <c r="F21" t="s">
        <v>77</v>
      </c>
      <c r="G21" t="s">
        <v>78</v>
      </c>
      <c r="H21">
        <v>25</v>
      </c>
      <c r="I21">
        <v>37</v>
      </c>
      <c r="J21">
        <v>321</v>
      </c>
      <c r="K21">
        <v>333</v>
      </c>
      <c r="L21">
        <v>0</v>
      </c>
      <c r="M21" t="b">
        <f t="shared" si="3"/>
        <v>1</v>
      </c>
      <c r="N21" s="4">
        <f t="shared" si="4"/>
        <v>1</v>
      </c>
      <c r="O21" t="b">
        <f t="shared" si="0"/>
        <v>0</v>
      </c>
      <c r="P21" s="4">
        <v>1</v>
      </c>
      <c r="R21" s="7" t="s">
        <v>65</v>
      </c>
      <c r="S21">
        <f>COUNTIF(H2:H1051, "&gt;"&amp;S19) + COUNTIF(H2:H1051, "&lt;"&amp;S20)</f>
        <v>2</v>
      </c>
      <c r="T21">
        <f>COUNTIF(I2:I1051, "&gt;"&amp;T19) + COUNTIF(I2:I1051, "&lt;"&amp;T20)</f>
        <v>1</v>
      </c>
      <c r="U21">
        <f>COUNTIF(J2:J1051, "&gt;"&amp;U19) + COUNTIF(J2:J1051, "&lt;"&amp;U20)</f>
        <v>4</v>
      </c>
      <c r="V21">
        <f>COUNTIF(K2:K1051, "&gt;"&amp;V19) + COUNTIF(K2:K1051, "&lt;"&amp;V20)</f>
        <v>7</v>
      </c>
      <c r="AI21">
        <f t="shared" ca="1" si="1"/>
        <v>6.9397290767711111</v>
      </c>
      <c r="AJ21">
        <f t="shared" ca="1" si="2"/>
        <v>36.963152030936484</v>
      </c>
    </row>
    <row r="22" spans="1:36" x14ac:dyDescent="0.2">
      <c r="A22">
        <v>1</v>
      </c>
      <c r="B22">
        <v>6</v>
      </c>
      <c r="C22" t="s">
        <v>79</v>
      </c>
      <c r="D22" t="s">
        <v>80</v>
      </c>
      <c r="E22" t="s">
        <v>81</v>
      </c>
      <c r="F22" t="s">
        <v>82</v>
      </c>
      <c r="G22" t="s">
        <v>83</v>
      </c>
      <c r="H22">
        <v>51</v>
      </c>
      <c r="I22">
        <v>43</v>
      </c>
      <c r="J22">
        <v>120</v>
      </c>
      <c r="K22">
        <v>112</v>
      </c>
      <c r="L22">
        <v>0</v>
      </c>
      <c r="M22" t="b">
        <f t="shared" si="3"/>
        <v>1</v>
      </c>
      <c r="N22" s="4">
        <f t="shared" si="4"/>
        <v>1</v>
      </c>
      <c r="O22" t="b">
        <f t="shared" si="0"/>
        <v>0</v>
      </c>
      <c r="P22" s="4">
        <v>2</v>
      </c>
      <c r="R22" s="7" t="s">
        <v>69</v>
      </c>
      <c r="S22" s="8">
        <f>S21/S2</f>
        <v>1.9047619047619048E-3</v>
      </c>
      <c r="T22" s="8">
        <f t="shared" ref="T22:V22" si="10">T21/T2</f>
        <v>9.5238095238095238E-4</v>
      </c>
      <c r="U22" s="8">
        <f t="shared" si="10"/>
        <v>3.8095238095238095E-3</v>
      </c>
      <c r="V22" s="8">
        <f t="shared" si="10"/>
        <v>6.6666666666666671E-3</v>
      </c>
      <c r="AI22">
        <f t="shared" ca="1" si="1"/>
        <v>6.0101153108755492</v>
      </c>
      <c r="AJ22">
        <f t="shared" ca="1" si="2"/>
        <v>42.916718172424588</v>
      </c>
    </row>
    <row r="23" spans="1:36" x14ac:dyDescent="0.2">
      <c r="A23">
        <v>1</v>
      </c>
      <c r="B23">
        <v>6</v>
      </c>
      <c r="C23" t="s">
        <v>79</v>
      </c>
      <c r="D23" t="s">
        <v>84</v>
      </c>
      <c r="E23" t="s">
        <v>85</v>
      </c>
      <c r="F23" t="s">
        <v>86</v>
      </c>
      <c r="G23" t="s">
        <v>87</v>
      </c>
      <c r="H23">
        <v>56</v>
      </c>
      <c r="I23">
        <v>58</v>
      </c>
      <c r="J23">
        <v>140</v>
      </c>
      <c r="K23">
        <v>142</v>
      </c>
      <c r="L23">
        <v>0</v>
      </c>
      <c r="M23" t="b">
        <f t="shared" si="3"/>
        <v>1</v>
      </c>
      <c r="N23" s="4">
        <f t="shared" si="4"/>
        <v>1</v>
      </c>
      <c r="O23" t="b">
        <f t="shared" si="0"/>
        <v>0</v>
      </c>
      <c r="P23" s="4">
        <v>2</v>
      </c>
      <c r="AI23">
        <f t="shared" ca="1" si="1"/>
        <v>6.0449705447910276</v>
      </c>
      <c r="AJ23">
        <f t="shared" ca="1" si="2"/>
        <v>58.011086751201177</v>
      </c>
    </row>
    <row r="24" spans="1:36" x14ac:dyDescent="0.2">
      <c r="A24">
        <v>1</v>
      </c>
      <c r="B24">
        <v>6</v>
      </c>
      <c r="C24" t="s">
        <v>79</v>
      </c>
      <c r="D24" t="s">
        <v>84</v>
      </c>
      <c r="E24" t="s">
        <v>85</v>
      </c>
      <c r="F24" t="s">
        <v>88</v>
      </c>
      <c r="G24" t="s">
        <v>55</v>
      </c>
      <c r="H24">
        <v>48</v>
      </c>
      <c r="I24">
        <v>40</v>
      </c>
      <c r="J24">
        <v>170</v>
      </c>
      <c r="K24">
        <v>162</v>
      </c>
      <c r="L24">
        <v>0</v>
      </c>
      <c r="M24" t="b">
        <f t="shared" si="3"/>
        <v>1</v>
      </c>
      <c r="N24" s="4">
        <f t="shared" si="4"/>
        <v>1</v>
      </c>
      <c r="O24" t="b">
        <f t="shared" si="0"/>
        <v>0</v>
      </c>
      <c r="P24" s="4">
        <v>2</v>
      </c>
      <c r="AI24">
        <f t="shared" ca="1" si="1"/>
        <v>5.9287815574711278</v>
      </c>
      <c r="AJ24">
        <f t="shared" ca="1" si="2"/>
        <v>39.97411674669101</v>
      </c>
    </row>
    <row r="25" spans="1:36" x14ac:dyDescent="0.2">
      <c r="A25">
        <v>1</v>
      </c>
      <c r="B25">
        <v>6</v>
      </c>
      <c r="C25" t="s">
        <v>79</v>
      </c>
      <c r="D25" t="s">
        <v>88</v>
      </c>
      <c r="E25" t="s">
        <v>55</v>
      </c>
      <c r="F25" t="s">
        <v>44</v>
      </c>
      <c r="G25" t="s">
        <v>45</v>
      </c>
      <c r="H25">
        <v>0</v>
      </c>
      <c r="I25">
        <v>48</v>
      </c>
      <c r="J25">
        <v>150</v>
      </c>
      <c r="K25">
        <v>198</v>
      </c>
      <c r="L25">
        <v>1</v>
      </c>
      <c r="M25" t="b">
        <f t="shared" si="3"/>
        <v>1</v>
      </c>
      <c r="N25" s="4">
        <f t="shared" si="4"/>
        <v>1</v>
      </c>
      <c r="O25" t="b">
        <f t="shared" si="0"/>
        <v>0</v>
      </c>
      <c r="P25" s="4">
        <v>2</v>
      </c>
      <c r="AI25">
        <f t="shared" ca="1" si="1"/>
        <v>5.941500290766502</v>
      </c>
      <c r="AJ25">
        <f t="shared" ca="1" si="2"/>
        <v>48.047022510148651</v>
      </c>
    </row>
    <row r="26" spans="1:36" x14ac:dyDescent="0.2">
      <c r="A26">
        <v>2</v>
      </c>
      <c r="B26">
        <v>7</v>
      </c>
      <c r="C26" t="s">
        <v>79</v>
      </c>
      <c r="D26" t="s">
        <v>89</v>
      </c>
      <c r="E26" t="s">
        <v>90</v>
      </c>
      <c r="F26" t="s">
        <v>70</v>
      </c>
      <c r="G26" t="s">
        <v>71</v>
      </c>
      <c r="H26">
        <v>37</v>
      </c>
      <c r="I26">
        <v>31</v>
      </c>
      <c r="J26">
        <v>75</v>
      </c>
      <c r="K26">
        <v>69</v>
      </c>
      <c r="L26">
        <v>1</v>
      </c>
      <c r="M26" t="b">
        <f t="shared" si="3"/>
        <v>1</v>
      </c>
      <c r="N26" s="4">
        <f t="shared" si="4"/>
        <v>1</v>
      </c>
      <c r="O26" t="b">
        <f t="shared" si="0"/>
        <v>0</v>
      </c>
      <c r="P26" s="4">
        <v>2</v>
      </c>
      <c r="R26" s="5" t="s">
        <v>91</v>
      </c>
      <c r="S26" t="str">
        <f>H1</f>
        <v>DepartureDelay</v>
      </c>
      <c r="T26" t="str">
        <f>I1</f>
        <v>ArrivalDelay</v>
      </c>
      <c r="U26" t="str">
        <f>J1</f>
        <v>SchdElapsedTime</v>
      </c>
      <c r="V26" t="str">
        <f>K1</f>
        <v>ActualElapsedTime</v>
      </c>
      <c r="AI26">
        <f t="shared" ca="1" si="1"/>
        <v>7.0793710713816704</v>
      </c>
      <c r="AJ26">
        <f t="shared" ca="1" si="2"/>
        <v>30.980667772302262</v>
      </c>
    </row>
    <row r="27" spans="1:36" x14ac:dyDescent="0.2">
      <c r="A27">
        <v>2</v>
      </c>
      <c r="B27">
        <v>7</v>
      </c>
      <c r="C27" t="s">
        <v>79</v>
      </c>
      <c r="D27" t="s">
        <v>92</v>
      </c>
      <c r="E27" t="s">
        <v>93</v>
      </c>
      <c r="F27" t="s">
        <v>94</v>
      </c>
      <c r="G27" t="s">
        <v>95</v>
      </c>
      <c r="H27">
        <v>59</v>
      </c>
      <c r="I27">
        <v>57</v>
      </c>
      <c r="J27">
        <v>70</v>
      </c>
      <c r="K27">
        <v>68</v>
      </c>
      <c r="L27">
        <v>0</v>
      </c>
      <c r="M27" t="b">
        <f t="shared" si="3"/>
        <v>1</v>
      </c>
      <c r="N27" s="4">
        <f t="shared" si="4"/>
        <v>1</v>
      </c>
      <c r="O27" t="b">
        <f t="shared" si="0"/>
        <v>0</v>
      </c>
      <c r="P27" s="4">
        <v>2</v>
      </c>
      <c r="R27" s="9" t="str">
        <f>H1</f>
        <v>DepartureDelay</v>
      </c>
      <c r="S27" s="10">
        <f>CORREL(H$2:H$1051,H$2:H$1051)</f>
        <v>1</v>
      </c>
      <c r="T27" s="10"/>
      <c r="U27" s="10"/>
      <c r="V27" s="10"/>
      <c r="AI27">
        <f t="shared" ca="1" si="1"/>
        <v>7.0285345853529417</v>
      </c>
      <c r="AJ27">
        <f t="shared" ca="1" si="2"/>
        <v>57.019881451842693</v>
      </c>
    </row>
    <row r="28" spans="1:36" x14ac:dyDescent="0.2">
      <c r="A28">
        <v>5</v>
      </c>
      <c r="B28">
        <v>3</v>
      </c>
      <c r="C28" t="s">
        <v>96</v>
      </c>
      <c r="D28" t="s">
        <v>97</v>
      </c>
      <c r="E28" t="s">
        <v>98</v>
      </c>
      <c r="F28" t="s">
        <v>99</v>
      </c>
      <c r="G28" t="s">
        <v>100</v>
      </c>
      <c r="H28">
        <v>78</v>
      </c>
      <c r="I28">
        <v>70</v>
      </c>
      <c r="J28">
        <v>103</v>
      </c>
      <c r="K28">
        <v>95</v>
      </c>
      <c r="L28">
        <v>0</v>
      </c>
      <c r="M28" t="b">
        <f t="shared" si="3"/>
        <v>1</v>
      </c>
      <c r="N28" s="4">
        <f t="shared" si="4"/>
        <v>1</v>
      </c>
      <c r="O28" t="b">
        <f t="shared" si="0"/>
        <v>0</v>
      </c>
      <c r="P28" s="4">
        <v>2</v>
      </c>
      <c r="R28" s="5" t="str">
        <f>I1</f>
        <v>ArrivalDelay</v>
      </c>
      <c r="S28" s="6">
        <f>CORREL(H$2:H$1051,I$2:I$1051)</f>
        <v>0.91269921915977115</v>
      </c>
      <c r="T28">
        <f>CORREL(I$2:I$1051,I$2:I$1051)</f>
        <v>1</v>
      </c>
      <c r="AI28">
        <f t="shared" ca="1" si="1"/>
        <v>3.0252911988497506</v>
      </c>
      <c r="AJ28">
        <f t="shared" ca="1" si="2"/>
        <v>69.934462756855112</v>
      </c>
    </row>
    <row r="29" spans="1:36" x14ac:dyDescent="0.2">
      <c r="A29">
        <v>4</v>
      </c>
      <c r="B29">
        <v>2</v>
      </c>
      <c r="C29" t="s">
        <v>79</v>
      </c>
      <c r="D29" t="s">
        <v>88</v>
      </c>
      <c r="E29" t="s">
        <v>55</v>
      </c>
      <c r="F29" t="s">
        <v>99</v>
      </c>
      <c r="G29" t="s">
        <v>100</v>
      </c>
      <c r="H29">
        <v>69</v>
      </c>
      <c r="I29">
        <v>41</v>
      </c>
      <c r="J29">
        <v>165</v>
      </c>
      <c r="K29">
        <v>137</v>
      </c>
      <c r="L29">
        <v>0</v>
      </c>
      <c r="M29" t="b">
        <f t="shared" si="3"/>
        <v>1</v>
      </c>
      <c r="N29" s="4">
        <f t="shared" si="4"/>
        <v>1</v>
      </c>
      <c r="O29" t="b">
        <f t="shared" si="0"/>
        <v>0</v>
      </c>
      <c r="P29" s="4">
        <v>2</v>
      </c>
      <c r="R29" s="5" t="str">
        <f>J1</f>
        <v>SchdElapsedTime</v>
      </c>
      <c r="S29" s="6">
        <f>CORREL(H$2:H$1051,J$2:J$1051)</f>
        <v>4.3069815295442009E-2</v>
      </c>
      <c r="T29" s="6">
        <f>CORREL(I$2:I$1051,J$2:J$1051)</f>
        <v>-4.6578867134418812E-2</v>
      </c>
      <c r="U29">
        <f>CORREL(J$2:J$1051,J$2:J$1051)</f>
        <v>0.99999999999999989</v>
      </c>
      <c r="AI29">
        <f t="shared" ca="1" si="1"/>
        <v>1.9174934013741263</v>
      </c>
      <c r="AJ29">
        <f t="shared" ca="1" si="2"/>
        <v>41.02270185487555</v>
      </c>
    </row>
    <row r="30" spans="1:36" x14ac:dyDescent="0.2">
      <c r="A30">
        <v>5</v>
      </c>
      <c r="B30">
        <v>3</v>
      </c>
      <c r="C30" t="s">
        <v>79</v>
      </c>
      <c r="D30" t="s">
        <v>35</v>
      </c>
      <c r="E30" t="s">
        <v>36</v>
      </c>
      <c r="F30" t="s">
        <v>94</v>
      </c>
      <c r="G30" t="s">
        <v>95</v>
      </c>
      <c r="H30">
        <v>45</v>
      </c>
      <c r="I30">
        <v>37</v>
      </c>
      <c r="J30">
        <v>65</v>
      </c>
      <c r="K30">
        <v>57</v>
      </c>
      <c r="L30">
        <v>0</v>
      </c>
      <c r="M30" t="b">
        <f t="shared" si="3"/>
        <v>1</v>
      </c>
      <c r="N30" s="4">
        <f t="shared" si="4"/>
        <v>1</v>
      </c>
      <c r="O30" t="b">
        <f t="shared" si="0"/>
        <v>0</v>
      </c>
      <c r="P30" s="4">
        <v>2</v>
      </c>
      <c r="R30" s="5" t="str">
        <f>K1</f>
        <v>ActualElapsedTime</v>
      </c>
      <c r="S30" s="6">
        <f>CORREL(H$2:H$1051,K$2:K$1051)</f>
        <v>2.7458076416826818E-2</v>
      </c>
      <c r="T30" s="6">
        <f>CORREL(I$2:I$1051,K$2:K$1051)</f>
        <v>-2.0465187960800712E-4</v>
      </c>
      <c r="U30" s="6">
        <f>CORREL(J$2:J$1051,K$2:K$1051)</f>
        <v>0.98865294726983055</v>
      </c>
      <c r="V30">
        <f>CORREL(K$2:K$1051,K$2:K$1051)</f>
        <v>0.99999999999999989</v>
      </c>
      <c r="AI30">
        <f t="shared" ca="1" si="1"/>
        <v>3.0403366242235439</v>
      </c>
      <c r="AJ30">
        <f t="shared" ca="1" si="2"/>
        <v>37.087277722021248</v>
      </c>
    </row>
    <row r="31" spans="1:36" x14ac:dyDescent="0.2">
      <c r="A31">
        <v>6</v>
      </c>
      <c r="B31">
        <v>4</v>
      </c>
      <c r="C31" t="s">
        <v>79</v>
      </c>
      <c r="D31" t="s">
        <v>70</v>
      </c>
      <c r="E31" t="s">
        <v>71</v>
      </c>
      <c r="F31" t="s">
        <v>101</v>
      </c>
      <c r="G31" t="s">
        <v>102</v>
      </c>
      <c r="H31">
        <v>60</v>
      </c>
      <c r="I31">
        <v>35</v>
      </c>
      <c r="J31">
        <v>340</v>
      </c>
      <c r="K31">
        <v>315</v>
      </c>
      <c r="L31">
        <v>0</v>
      </c>
      <c r="M31" t="b">
        <f t="shared" si="3"/>
        <v>1</v>
      </c>
      <c r="N31" s="4">
        <f t="shared" si="4"/>
        <v>1</v>
      </c>
      <c r="O31" t="b">
        <f t="shared" si="0"/>
        <v>0</v>
      </c>
      <c r="P31" s="4">
        <v>1</v>
      </c>
      <c r="AI31">
        <f t="shared" ca="1" si="1"/>
        <v>4.0502375802337882</v>
      </c>
      <c r="AJ31">
        <f t="shared" ca="1" si="2"/>
        <v>35.004677442537073</v>
      </c>
    </row>
    <row r="32" spans="1:36" x14ac:dyDescent="0.2">
      <c r="A32">
        <v>7</v>
      </c>
      <c r="B32">
        <v>5</v>
      </c>
      <c r="C32" t="s">
        <v>79</v>
      </c>
      <c r="D32" t="s">
        <v>101</v>
      </c>
      <c r="E32" t="s">
        <v>102</v>
      </c>
      <c r="F32" t="s">
        <v>35</v>
      </c>
      <c r="G32" t="s">
        <v>36</v>
      </c>
      <c r="H32">
        <v>49</v>
      </c>
      <c r="I32">
        <v>35</v>
      </c>
      <c r="J32">
        <v>80</v>
      </c>
      <c r="K32">
        <v>66</v>
      </c>
      <c r="L32">
        <v>0</v>
      </c>
      <c r="M32" t="b">
        <f t="shared" si="3"/>
        <v>1</v>
      </c>
      <c r="N32" s="4">
        <f t="shared" si="4"/>
        <v>1</v>
      </c>
      <c r="O32" t="b">
        <f t="shared" si="0"/>
        <v>0</v>
      </c>
      <c r="P32" s="4">
        <v>2</v>
      </c>
      <c r="AI32">
        <f t="shared" ca="1" si="1"/>
        <v>5.0187560975133652</v>
      </c>
      <c r="AJ32">
        <f t="shared" ca="1" si="2"/>
        <v>35.075493586040437</v>
      </c>
    </row>
    <row r="33" spans="1:36" x14ac:dyDescent="0.2">
      <c r="A33">
        <v>7</v>
      </c>
      <c r="B33">
        <v>5</v>
      </c>
      <c r="C33" t="s">
        <v>79</v>
      </c>
      <c r="D33" t="s">
        <v>103</v>
      </c>
      <c r="E33" t="s">
        <v>104</v>
      </c>
      <c r="F33" t="s">
        <v>101</v>
      </c>
      <c r="G33" t="s">
        <v>102</v>
      </c>
      <c r="H33">
        <v>40</v>
      </c>
      <c r="I33">
        <v>34</v>
      </c>
      <c r="J33">
        <v>90</v>
      </c>
      <c r="K33">
        <v>84</v>
      </c>
      <c r="L33">
        <v>0</v>
      </c>
      <c r="M33" t="b">
        <f t="shared" si="3"/>
        <v>1</v>
      </c>
      <c r="N33" s="4">
        <f t="shared" si="4"/>
        <v>1</v>
      </c>
      <c r="O33" t="b">
        <f t="shared" si="0"/>
        <v>0</v>
      </c>
      <c r="P33" s="4">
        <v>2</v>
      </c>
      <c r="R33" s="2" t="s">
        <v>105</v>
      </c>
      <c r="S33" s="3">
        <v>1</v>
      </c>
      <c r="T33" s="3">
        <v>5</v>
      </c>
      <c r="U33" s="3">
        <v>15</v>
      </c>
      <c r="V33" s="3">
        <v>30</v>
      </c>
      <c r="AI33">
        <f t="shared" ca="1" si="1"/>
        <v>4.9045071904900821</v>
      </c>
      <c r="AJ33">
        <f t="shared" ca="1" si="2"/>
        <v>34.062089859237261</v>
      </c>
    </row>
    <row r="34" spans="1:36" x14ac:dyDescent="0.2">
      <c r="A34">
        <v>24</v>
      </c>
      <c r="B34">
        <v>1</v>
      </c>
      <c r="C34" t="s">
        <v>76</v>
      </c>
      <c r="D34" t="s">
        <v>17</v>
      </c>
      <c r="E34" t="s">
        <v>18</v>
      </c>
      <c r="F34" t="s">
        <v>101</v>
      </c>
      <c r="G34" t="s">
        <v>102</v>
      </c>
      <c r="H34">
        <v>8</v>
      </c>
      <c r="I34">
        <v>34</v>
      </c>
      <c r="J34">
        <v>364</v>
      </c>
      <c r="K34">
        <v>390</v>
      </c>
      <c r="L34">
        <v>0</v>
      </c>
      <c r="M34" t="b">
        <f t="shared" si="3"/>
        <v>1</v>
      </c>
      <c r="N34" s="4">
        <f t="shared" si="4"/>
        <v>1</v>
      </c>
      <c r="O34" t="b">
        <f t="shared" si="0"/>
        <v>0</v>
      </c>
      <c r="P34" s="4">
        <v>1</v>
      </c>
      <c r="R34" s="5" t="s">
        <v>21</v>
      </c>
      <c r="S34">
        <f>COUNTIF($I2:$I1051,"&gt;"&amp;S33)</f>
        <v>329</v>
      </c>
      <c r="T34">
        <f t="shared" ref="T34:V34" si="11">COUNTIF($I2:$I1051,"&gt;"&amp;T33)</f>
        <v>265</v>
      </c>
      <c r="U34">
        <f t="shared" si="11"/>
        <v>153</v>
      </c>
      <c r="V34">
        <f t="shared" si="11"/>
        <v>77</v>
      </c>
      <c r="AI34">
        <f t="shared" ca="1" si="1"/>
        <v>0.90901132822856534</v>
      </c>
      <c r="AJ34">
        <f t="shared" ca="1" si="2"/>
        <v>33.956954758206685</v>
      </c>
    </row>
    <row r="35" spans="1:36" x14ac:dyDescent="0.2">
      <c r="A35">
        <v>8</v>
      </c>
      <c r="B35">
        <v>6</v>
      </c>
      <c r="C35" t="s">
        <v>79</v>
      </c>
      <c r="D35" t="s">
        <v>106</v>
      </c>
      <c r="E35" t="s">
        <v>107</v>
      </c>
      <c r="F35" t="s">
        <v>37</v>
      </c>
      <c r="G35" t="s">
        <v>38</v>
      </c>
      <c r="H35">
        <v>-7</v>
      </c>
      <c r="I35">
        <v>51</v>
      </c>
      <c r="J35">
        <v>115</v>
      </c>
      <c r="K35">
        <v>173</v>
      </c>
      <c r="L35">
        <v>0</v>
      </c>
      <c r="M35" t="b">
        <f t="shared" si="3"/>
        <v>1</v>
      </c>
      <c r="N35" s="4">
        <f t="shared" si="4"/>
        <v>1</v>
      </c>
      <c r="O35" t="b">
        <f t="shared" si="0"/>
        <v>0</v>
      </c>
      <c r="P35" s="4">
        <v>2</v>
      </c>
      <c r="R35" s="5" t="s">
        <v>108</v>
      </c>
      <c r="S35" s="8">
        <f>S34/S2</f>
        <v>0.31333333333333335</v>
      </c>
      <c r="T35" s="8">
        <f t="shared" ref="T35:V35" si="12">T34/T2</f>
        <v>0.25238095238095237</v>
      </c>
      <c r="U35" s="8">
        <f t="shared" si="12"/>
        <v>0.14571428571428571</v>
      </c>
      <c r="V35" s="8">
        <f t="shared" si="12"/>
        <v>7.3333333333333334E-2</v>
      </c>
      <c r="AI35">
        <f t="shared" ca="1" si="1"/>
        <v>6.0669276535400511</v>
      </c>
      <c r="AJ35">
        <f t="shared" ca="1" si="2"/>
        <v>50.988176521630962</v>
      </c>
    </row>
    <row r="36" spans="1:36" x14ac:dyDescent="0.2">
      <c r="A36">
        <v>19</v>
      </c>
      <c r="B36">
        <v>3</v>
      </c>
      <c r="C36" t="s">
        <v>79</v>
      </c>
      <c r="D36" t="s">
        <v>37</v>
      </c>
      <c r="E36" t="s">
        <v>38</v>
      </c>
      <c r="F36" t="s">
        <v>109</v>
      </c>
      <c r="G36" t="s">
        <v>18</v>
      </c>
      <c r="H36">
        <v>37</v>
      </c>
      <c r="I36">
        <v>47</v>
      </c>
      <c r="J36">
        <v>140</v>
      </c>
      <c r="K36">
        <v>150</v>
      </c>
      <c r="L36">
        <v>0</v>
      </c>
      <c r="M36" t="b">
        <f t="shared" si="3"/>
        <v>1</v>
      </c>
      <c r="N36" s="4">
        <f t="shared" si="4"/>
        <v>1</v>
      </c>
      <c r="O36" t="b">
        <f t="shared" si="0"/>
        <v>0</v>
      </c>
      <c r="P36" s="4">
        <v>2</v>
      </c>
      <c r="AI36">
        <f t="shared" ca="1" si="1"/>
        <v>3.0149658029863495</v>
      </c>
      <c r="AJ36">
        <f t="shared" ca="1" si="2"/>
        <v>46.994977134285605</v>
      </c>
    </row>
    <row r="37" spans="1:36" x14ac:dyDescent="0.2">
      <c r="A37">
        <v>20</v>
      </c>
      <c r="B37">
        <v>4</v>
      </c>
      <c r="C37" t="s">
        <v>79</v>
      </c>
      <c r="D37" t="s">
        <v>51</v>
      </c>
      <c r="E37" t="s">
        <v>52</v>
      </c>
      <c r="F37" t="s">
        <v>110</v>
      </c>
      <c r="G37" t="s">
        <v>111</v>
      </c>
      <c r="H37">
        <v>79</v>
      </c>
      <c r="I37">
        <v>71</v>
      </c>
      <c r="J37">
        <v>245</v>
      </c>
      <c r="K37">
        <v>237</v>
      </c>
      <c r="L37">
        <v>0</v>
      </c>
      <c r="M37" t="b">
        <f t="shared" si="3"/>
        <v>1</v>
      </c>
      <c r="N37" s="4">
        <f t="shared" si="4"/>
        <v>1</v>
      </c>
      <c r="O37" t="b">
        <f t="shared" si="0"/>
        <v>0</v>
      </c>
      <c r="P37" s="4">
        <v>1</v>
      </c>
      <c r="AI37">
        <f t="shared" ca="1" si="1"/>
        <v>3.9683799445754508</v>
      </c>
      <c r="AJ37">
        <f t="shared" ca="1" si="2"/>
        <v>70.918050954950928</v>
      </c>
    </row>
    <row r="38" spans="1:36" x14ac:dyDescent="0.2">
      <c r="A38">
        <v>3</v>
      </c>
      <c r="B38">
        <v>1</v>
      </c>
      <c r="C38" t="s">
        <v>79</v>
      </c>
      <c r="D38" t="s">
        <v>112</v>
      </c>
      <c r="E38" t="s">
        <v>113</v>
      </c>
      <c r="F38" t="s">
        <v>70</v>
      </c>
      <c r="G38" t="s">
        <v>71</v>
      </c>
      <c r="H38">
        <v>43</v>
      </c>
      <c r="I38">
        <v>42</v>
      </c>
      <c r="J38">
        <v>65</v>
      </c>
      <c r="K38">
        <v>64</v>
      </c>
      <c r="L38">
        <v>0</v>
      </c>
      <c r="M38" t="b">
        <f t="shared" si="3"/>
        <v>1</v>
      </c>
      <c r="N38" s="4">
        <f t="shared" si="4"/>
        <v>1</v>
      </c>
      <c r="O38" t="b">
        <f t="shared" si="0"/>
        <v>0</v>
      </c>
      <c r="P38" s="4">
        <v>2</v>
      </c>
      <c r="AI38">
        <f t="shared" ca="1" si="1"/>
        <v>1.0758040340796826</v>
      </c>
      <c r="AJ38">
        <f t="shared" ca="1" si="2"/>
        <v>42.002499269152977</v>
      </c>
    </row>
    <row r="39" spans="1:36" x14ac:dyDescent="0.2">
      <c r="A39">
        <v>23</v>
      </c>
      <c r="B39">
        <v>7</v>
      </c>
      <c r="C39" t="s">
        <v>79</v>
      </c>
      <c r="D39" t="s">
        <v>37</v>
      </c>
      <c r="E39" t="s">
        <v>38</v>
      </c>
      <c r="F39" t="s">
        <v>99</v>
      </c>
      <c r="G39" t="s">
        <v>100</v>
      </c>
      <c r="H39">
        <v>82</v>
      </c>
      <c r="I39">
        <v>66</v>
      </c>
      <c r="J39">
        <v>200</v>
      </c>
      <c r="K39">
        <v>184</v>
      </c>
      <c r="L39">
        <v>0</v>
      </c>
      <c r="M39" t="b">
        <f t="shared" si="3"/>
        <v>1</v>
      </c>
      <c r="N39" s="4">
        <f t="shared" si="4"/>
        <v>1</v>
      </c>
      <c r="O39" t="b">
        <f t="shared" si="0"/>
        <v>0</v>
      </c>
      <c r="P39" s="4">
        <v>1</v>
      </c>
      <c r="AI39">
        <f t="shared" ca="1" si="1"/>
        <v>6.9529315447079014</v>
      </c>
      <c r="AJ39">
        <f t="shared" ca="1" si="2"/>
        <v>65.970691768047686</v>
      </c>
    </row>
    <row r="40" spans="1:36" x14ac:dyDescent="0.2">
      <c r="A40">
        <v>25</v>
      </c>
      <c r="B40">
        <v>2</v>
      </c>
      <c r="C40" t="s">
        <v>79</v>
      </c>
      <c r="D40" t="s">
        <v>99</v>
      </c>
      <c r="E40" t="s">
        <v>100</v>
      </c>
      <c r="F40" t="s">
        <v>86</v>
      </c>
      <c r="G40" t="s">
        <v>87</v>
      </c>
      <c r="H40">
        <v>76</v>
      </c>
      <c r="I40">
        <v>74</v>
      </c>
      <c r="J40">
        <v>140</v>
      </c>
      <c r="K40">
        <v>138</v>
      </c>
      <c r="L40">
        <v>0</v>
      </c>
      <c r="M40" t="b">
        <f t="shared" si="3"/>
        <v>1</v>
      </c>
      <c r="N40" s="4">
        <f t="shared" si="4"/>
        <v>1</v>
      </c>
      <c r="O40" t="b">
        <f t="shared" si="0"/>
        <v>0</v>
      </c>
      <c r="P40" s="4">
        <v>2</v>
      </c>
      <c r="AI40">
        <f t="shared" ca="1" si="1"/>
        <v>1.9299758531977043</v>
      </c>
      <c r="AJ40">
        <f t="shared" ca="1" si="2"/>
        <v>74.008860431148619</v>
      </c>
    </row>
    <row r="41" spans="1:36" x14ac:dyDescent="0.2">
      <c r="A41">
        <v>20</v>
      </c>
      <c r="B41">
        <v>4</v>
      </c>
      <c r="C41" t="s">
        <v>79</v>
      </c>
      <c r="D41" t="s">
        <v>82</v>
      </c>
      <c r="E41" t="s">
        <v>83</v>
      </c>
      <c r="F41" t="s">
        <v>37</v>
      </c>
      <c r="G41" t="s">
        <v>38</v>
      </c>
      <c r="H41">
        <v>1</v>
      </c>
      <c r="I41">
        <v>52</v>
      </c>
      <c r="J41">
        <v>120</v>
      </c>
      <c r="K41">
        <v>171</v>
      </c>
      <c r="L41">
        <v>0</v>
      </c>
      <c r="M41" t="b">
        <f t="shared" si="3"/>
        <v>1</v>
      </c>
      <c r="N41" s="4">
        <f t="shared" si="4"/>
        <v>1</v>
      </c>
      <c r="O41" t="b">
        <f t="shared" si="0"/>
        <v>0</v>
      </c>
      <c r="P41" s="4">
        <v>2</v>
      </c>
      <c r="AI41">
        <f t="shared" ca="1" si="1"/>
        <v>4.0676939918450197</v>
      </c>
      <c r="AJ41">
        <f t="shared" ca="1" si="2"/>
        <v>51.944277034621045</v>
      </c>
    </row>
    <row r="42" spans="1:36" x14ac:dyDescent="0.2">
      <c r="A42">
        <v>11</v>
      </c>
      <c r="B42">
        <v>2</v>
      </c>
      <c r="C42" t="s">
        <v>79</v>
      </c>
      <c r="D42" t="s">
        <v>51</v>
      </c>
      <c r="E42" t="s">
        <v>52</v>
      </c>
      <c r="F42" t="s">
        <v>88</v>
      </c>
      <c r="G42" t="s">
        <v>55</v>
      </c>
      <c r="H42">
        <v>57</v>
      </c>
      <c r="I42">
        <v>44</v>
      </c>
      <c r="J42">
        <v>205</v>
      </c>
      <c r="K42">
        <v>192</v>
      </c>
      <c r="L42">
        <v>0</v>
      </c>
      <c r="M42" t="b">
        <f t="shared" si="3"/>
        <v>1</v>
      </c>
      <c r="N42" s="4">
        <f t="shared" si="4"/>
        <v>1</v>
      </c>
      <c r="O42" t="b">
        <f t="shared" si="0"/>
        <v>0</v>
      </c>
      <c r="P42" s="4">
        <v>1</v>
      </c>
      <c r="AI42">
        <f t="shared" ca="1" si="1"/>
        <v>2.0652135885752894</v>
      </c>
      <c r="AJ42">
        <f t="shared" ca="1" si="2"/>
        <v>43.949113870977712</v>
      </c>
    </row>
    <row r="43" spans="1:36" x14ac:dyDescent="0.2">
      <c r="A43">
        <v>14</v>
      </c>
      <c r="B43">
        <v>5</v>
      </c>
      <c r="C43" t="s">
        <v>114</v>
      </c>
      <c r="D43" t="s">
        <v>115</v>
      </c>
      <c r="E43" t="s">
        <v>116</v>
      </c>
      <c r="F43" t="s">
        <v>77</v>
      </c>
      <c r="G43" t="s">
        <v>78</v>
      </c>
      <c r="H43">
        <v>32</v>
      </c>
      <c r="I43">
        <v>38</v>
      </c>
      <c r="J43">
        <v>34</v>
      </c>
      <c r="K43">
        <v>40</v>
      </c>
      <c r="L43">
        <v>0</v>
      </c>
      <c r="M43" t="b">
        <f t="shared" si="3"/>
        <v>1</v>
      </c>
      <c r="N43" s="4">
        <f t="shared" si="4"/>
        <v>1</v>
      </c>
      <c r="O43" t="b">
        <f t="shared" si="0"/>
        <v>0</v>
      </c>
      <c r="P43" s="4">
        <v>2</v>
      </c>
      <c r="AI43">
        <f t="shared" ca="1" si="1"/>
        <v>5.0482423032845638</v>
      </c>
      <c r="AJ43">
        <f t="shared" ca="1" si="2"/>
        <v>38.061811959533458</v>
      </c>
    </row>
    <row r="44" spans="1:36" x14ac:dyDescent="0.2">
      <c r="A44">
        <v>16</v>
      </c>
      <c r="B44">
        <v>7</v>
      </c>
      <c r="C44" t="s">
        <v>117</v>
      </c>
      <c r="D44" t="s">
        <v>118</v>
      </c>
      <c r="E44" t="s">
        <v>119</v>
      </c>
      <c r="F44" t="s">
        <v>120</v>
      </c>
      <c r="G44" t="s">
        <v>121</v>
      </c>
      <c r="H44">
        <v>46</v>
      </c>
      <c r="I44">
        <v>35</v>
      </c>
      <c r="J44">
        <v>134</v>
      </c>
      <c r="K44">
        <v>123</v>
      </c>
      <c r="L44">
        <v>0</v>
      </c>
      <c r="M44" t="b">
        <f t="shared" si="3"/>
        <v>1</v>
      </c>
      <c r="N44" s="4">
        <f t="shared" si="4"/>
        <v>1</v>
      </c>
      <c r="O44" t="b">
        <f t="shared" si="0"/>
        <v>0</v>
      </c>
      <c r="P44" s="4">
        <v>2</v>
      </c>
      <c r="AI44">
        <f t="shared" ca="1" si="1"/>
        <v>7.0126149394694304</v>
      </c>
      <c r="AJ44">
        <f t="shared" ca="1" si="2"/>
        <v>35.077625296079638</v>
      </c>
    </row>
    <row r="45" spans="1:36" x14ac:dyDescent="0.2">
      <c r="A45">
        <v>18</v>
      </c>
      <c r="B45">
        <v>2</v>
      </c>
      <c r="C45" t="s">
        <v>122</v>
      </c>
      <c r="D45" t="s">
        <v>24</v>
      </c>
      <c r="E45" t="s">
        <v>25</v>
      </c>
      <c r="F45" t="s">
        <v>123</v>
      </c>
      <c r="G45" t="s">
        <v>124</v>
      </c>
      <c r="H45">
        <v>75</v>
      </c>
      <c r="I45">
        <v>43</v>
      </c>
      <c r="J45">
        <v>155</v>
      </c>
      <c r="K45">
        <v>123</v>
      </c>
      <c r="L45">
        <v>1</v>
      </c>
      <c r="M45" t="b">
        <f t="shared" si="3"/>
        <v>1</v>
      </c>
      <c r="N45" s="4">
        <f t="shared" si="4"/>
        <v>1</v>
      </c>
      <c r="O45" t="b">
        <f t="shared" si="0"/>
        <v>0</v>
      </c>
      <c r="P45" s="4">
        <v>2</v>
      </c>
      <c r="AI45">
        <f t="shared" ca="1" si="1"/>
        <v>1.9873905654685182</v>
      </c>
      <c r="AJ45">
        <f t="shared" ca="1" si="2"/>
        <v>43.030433814867543</v>
      </c>
    </row>
    <row r="46" spans="1:36" x14ac:dyDescent="0.2">
      <c r="A46">
        <v>16</v>
      </c>
      <c r="B46">
        <v>7</v>
      </c>
      <c r="C46" t="s">
        <v>125</v>
      </c>
      <c r="D46" t="s">
        <v>126</v>
      </c>
      <c r="E46" t="s">
        <v>127</v>
      </c>
      <c r="F46" t="s">
        <v>128</v>
      </c>
      <c r="G46" t="s">
        <v>83</v>
      </c>
      <c r="H46">
        <v>33</v>
      </c>
      <c r="I46">
        <v>48</v>
      </c>
      <c r="J46">
        <v>159</v>
      </c>
      <c r="K46">
        <v>174</v>
      </c>
      <c r="L46">
        <v>1</v>
      </c>
      <c r="M46" t="b">
        <f t="shared" si="3"/>
        <v>1</v>
      </c>
      <c r="N46" s="4">
        <f t="shared" si="4"/>
        <v>1</v>
      </c>
      <c r="O46" t="b">
        <f t="shared" si="0"/>
        <v>0</v>
      </c>
      <c r="P46" s="4">
        <v>2</v>
      </c>
      <c r="AI46">
        <f t="shared" ca="1" si="1"/>
        <v>7.0491993762514475</v>
      </c>
      <c r="AJ46">
        <f t="shared" ca="1" si="2"/>
        <v>47.946852027402841</v>
      </c>
    </row>
    <row r="47" spans="1:36" x14ac:dyDescent="0.2">
      <c r="A47">
        <v>23</v>
      </c>
      <c r="B47">
        <v>7</v>
      </c>
      <c r="C47" t="s">
        <v>125</v>
      </c>
      <c r="D47" t="s">
        <v>126</v>
      </c>
      <c r="E47" t="s">
        <v>127</v>
      </c>
      <c r="F47" t="s">
        <v>99</v>
      </c>
      <c r="G47" t="s">
        <v>100</v>
      </c>
      <c r="H47">
        <v>87</v>
      </c>
      <c r="I47">
        <v>73</v>
      </c>
      <c r="J47">
        <v>126</v>
      </c>
      <c r="K47">
        <v>112</v>
      </c>
      <c r="L47">
        <v>1</v>
      </c>
      <c r="M47" t="b">
        <f t="shared" si="3"/>
        <v>1</v>
      </c>
      <c r="N47" s="4">
        <f t="shared" si="4"/>
        <v>1</v>
      </c>
      <c r="O47" t="b">
        <f t="shared" si="0"/>
        <v>0</v>
      </c>
      <c r="P47" s="4">
        <v>2</v>
      </c>
      <c r="AI47">
        <f t="shared" ca="1" si="1"/>
        <v>6.962453755004776</v>
      </c>
      <c r="AJ47">
        <f t="shared" ca="1" si="2"/>
        <v>72.917221832601484</v>
      </c>
    </row>
    <row r="48" spans="1:36" x14ac:dyDescent="0.2">
      <c r="A48">
        <v>21</v>
      </c>
      <c r="B48">
        <v>5</v>
      </c>
      <c r="C48" t="s">
        <v>125</v>
      </c>
      <c r="D48" t="s">
        <v>54</v>
      </c>
      <c r="E48" t="s">
        <v>55</v>
      </c>
      <c r="F48" t="s">
        <v>126</v>
      </c>
      <c r="G48" t="s">
        <v>127</v>
      </c>
      <c r="H48">
        <v>38</v>
      </c>
      <c r="I48">
        <v>38</v>
      </c>
      <c r="J48">
        <v>85</v>
      </c>
      <c r="K48">
        <v>85</v>
      </c>
      <c r="L48">
        <v>1</v>
      </c>
      <c r="M48" t="b">
        <f t="shared" si="3"/>
        <v>1</v>
      </c>
      <c r="N48" s="4">
        <f t="shared" si="4"/>
        <v>1</v>
      </c>
      <c r="O48" t="b">
        <f t="shared" si="0"/>
        <v>0</v>
      </c>
      <c r="P48" s="4">
        <v>2</v>
      </c>
      <c r="AI48">
        <f t="shared" ca="1" si="1"/>
        <v>4.9845163809074995</v>
      </c>
      <c r="AJ48">
        <f t="shared" ca="1" si="2"/>
        <v>38.092661423510485</v>
      </c>
    </row>
    <row r="49" spans="1:36" x14ac:dyDescent="0.2">
      <c r="A49">
        <v>19</v>
      </c>
      <c r="B49">
        <v>3</v>
      </c>
      <c r="C49" t="s">
        <v>96</v>
      </c>
      <c r="D49" t="s">
        <v>129</v>
      </c>
      <c r="E49" t="s">
        <v>130</v>
      </c>
      <c r="F49" t="s">
        <v>126</v>
      </c>
      <c r="G49" t="s">
        <v>127</v>
      </c>
      <c r="H49">
        <v>22</v>
      </c>
      <c r="I49">
        <v>44</v>
      </c>
      <c r="J49">
        <v>93</v>
      </c>
      <c r="K49">
        <v>115</v>
      </c>
      <c r="L49">
        <v>1</v>
      </c>
      <c r="M49" t="b">
        <f t="shared" si="3"/>
        <v>1</v>
      </c>
      <c r="N49" s="4">
        <f t="shared" si="4"/>
        <v>1</v>
      </c>
      <c r="O49" t="b">
        <f t="shared" si="0"/>
        <v>0</v>
      </c>
      <c r="P49" s="4">
        <v>2</v>
      </c>
      <c r="AI49">
        <f t="shared" ca="1" si="1"/>
        <v>2.9059670987185009</v>
      </c>
      <c r="AJ49">
        <f t="shared" ca="1" si="2"/>
        <v>44.075332836168172</v>
      </c>
    </row>
    <row r="50" spans="1:36" x14ac:dyDescent="0.2">
      <c r="A50">
        <v>18</v>
      </c>
      <c r="B50">
        <v>2</v>
      </c>
      <c r="C50" t="s">
        <v>117</v>
      </c>
      <c r="D50" t="s">
        <v>131</v>
      </c>
      <c r="E50" t="s">
        <v>132</v>
      </c>
      <c r="F50" t="s">
        <v>37</v>
      </c>
      <c r="G50" t="s">
        <v>38</v>
      </c>
      <c r="H50">
        <v>33</v>
      </c>
      <c r="I50">
        <v>55</v>
      </c>
      <c r="J50">
        <v>129</v>
      </c>
      <c r="K50">
        <v>151</v>
      </c>
      <c r="L50">
        <v>1</v>
      </c>
      <c r="M50" t="b">
        <f t="shared" si="3"/>
        <v>1</v>
      </c>
      <c r="N50" s="4">
        <f t="shared" si="4"/>
        <v>1</v>
      </c>
      <c r="O50" t="b">
        <f t="shared" si="0"/>
        <v>0</v>
      </c>
      <c r="P50" s="4">
        <v>2</v>
      </c>
      <c r="AI50">
        <f t="shared" ca="1" si="1"/>
        <v>1.9097232488772247</v>
      </c>
      <c r="AJ50">
        <f t="shared" ca="1" si="2"/>
        <v>54.953887300873276</v>
      </c>
    </row>
    <row r="51" spans="1:36" x14ac:dyDescent="0.2">
      <c r="A51">
        <v>26</v>
      </c>
      <c r="B51">
        <v>3</v>
      </c>
      <c r="C51" t="s">
        <v>96</v>
      </c>
      <c r="D51" t="s">
        <v>133</v>
      </c>
      <c r="E51" t="s">
        <v>134</v>
      </c>
      <c r="F51" t="s">
        <v>101</v>
      </c>
      <c r="G51" t="s">
        <v>102</v>
      </c>
      <c r="H51">
        <v>80</v>
      </c>
      <c r="I51">
        <v>68</v>
      </c>
      <c r="J51">
        <v>78</v>
      </c>
      <c r="K51">
        <v>66</v>
      </c>
      <c r="L51">
        <v>0</v>
      </c>
      <c r="M51" t="b">
        <f t="shared" si="3"/>
        <v>1</v>
      </c>
      <c r="N51" s="4">
        <f t="shared" si="4"/>
        <v>1</v>
      </c>
      <c r="O51" t="b">
        <f t="shared" si="0"/>
        <v>0</v>
      </c>
      <c r="P51" s="4">
        <v>2</v>
      </c>
      <c r="AI51">
        <f t="shared" ca="1" si="1"/>
        <v>2.9407848843652338</v>
      </c>
      <c r="AJ51">
        <f t="shared" ca="1" si="2"/>
        <v>68.06557162201527</v>
      </c>
    </row>
    <row r="52" spans="1:36" x14ac:dyDescent="0.2">
      <c r="A52">
        <v>4</v>
      </c>
      <c r="B52">
        <v>2</v>
      </c>
      <c r="C52" t="s">
        <v>96</v>
      </c>
      <c r="D52" t="s">
        <v>101</v>
      </c>
      <c r="E52" t="s">
        <v>102</v>
      </c>
      <c r="F52" t="s">
        <v>135</v>
      </c>
      <c r="G52" t="s">
        <v>136</v>
      </c>
      <c r="H52">
        <v>45</v>
      </c>
      <c r="I52">
        <v>52</v>
      </c>
      <c r="J52">
        <v>52</v>
      </c>
      <c r="K52">
        <v>59</v>
      </c>
      <c r="L52">
        <v>1</v>
      </c>
      <c r="M52" t="b">
        <f t="shared" si="3"/>
        <v>1</v>
      </c>
      <c r="N52" s="4">
        <f t="shared" si="4"/>
        <v>1</v>
      </c>
      <c r="O52" t="b">
        <f t="shared" si="0"/>
        <v>0</v>
      </c>
      <c r="P52" s="4">
        <v>2</v>
      </c>
      <c r="AI52">
        <f t="shared" ca="1" si="1"/>
        <v>1.9588563996610522</v>
      </c>
      <c r="AJ52">
        <f t="shared" ca="1" si="2"/>
        <v>52.015059173454475</v>
      </c>
    </row>
    <row r="53" spans="1:36" x14ac:dyDescent="0.2">
      <c r="A53">
        <v>20</v>
      </c>
      <c r="B53">
        <v>4</v>
      </c>
      <c r="C53" t="s">
        <v>96</v>
      </c>
      <c r="D53" t="s">
        <v>137</v>
      </c>
      <c r="E53" t="s">
        <v>138</v>
      </c>
      <c r="F53" t="s">
        <v>139</v>
      </c>
      <c r="G53" t="s">
        <v>140</v>
      </c>
      <c r="H53">
        <v>70</v>
      </c>
      <c r="I53">
        <v>62</v>
      </c>
      <c r="J53">
        <v>107</v>
      </c>
      <c r="K53">
        <v>99</v>
      </c>
      <c r="L53">
        <v>0</v>
      </c>
      <c r="M53" t="b">
        <f t="shared" si="3"/>
        <v>1</v>
      </c>
      <c r="N53" s="4">
        <f t="shared" si="4"/>
        <v>1</v>
      </c>
      <c r="O53" t="b">
        <f t="shared" si="0"/>
        <v>0</v>
      </c>
      <c r="P53" s="4">
        <v>2</v>
      </c>
      <c r="AI53">
        <f t="shared" ca="1" si="1"/>
        <v>4.0226049607117487</v>
      </c>
      <c r="AJ53">
        <f t="shared" ca="1" si="2"/>
        <v>62.095761732468617</v>
      </c>
    </row>
    <row r="54" spans="1:36" x14ac:dyDescent="0.2">
      <c r="A54">
        <v>20</v>
      </c>
      <c r="B54">
        <v>4</v>
      </c>
      <c r="C54" t="s">
        <v>96</v>
      </c>
      <c r="D54" t="s">
        <v>139</v>
      </c>
      <c r="E54" t="s">
        <v>140</v>
      </c>
      <c r="F54" t="s">
        <v>101</v>
      </c>
      <c r="G54" t="s">
        <v>102</v>
      </c>
      <c r="H54">
        <v>56</v>
      </c>
      <c r="I54">
        <v>50</v>
      </c>
      <c r="J54">
        <v>95</v>
      </c>
      <c r="K54">
        <v>89</v>
      </c>
      <c r="L54">
        <v>0</v>
      </c>
      <c r="M54" t="b">
        <f t="shared" si="3"/>
        <v>1</v>
      </c>
      <c r="N54" s="4">
        <f t="shared" si="4"/>
        <v>1</v>
      </c>
      <c r="O54" t="b">
        <f t="shared" si="0"/>
        <v>0</v>
      </c>
      <c r="P54" s="4">
        <v>2</v>
      </c>
      <c r="AI54">
        <f t="shared" ca="1" si="1"/>
        <v>4.0186857710727031</v>
      </c>
      <c r="AJ54">
        <f t="shared" ca="1" si="2"/>
        <v>50.036759998283806</v>
      </c>
    </row>
    <row r="55" spans="1:36" x14ac:dyDescent="0.2">
      <c r="A55">
        <v>12</v>
      </c>
      <c r="B55">
        <v>3</v>
      </c>
      <c r="C55" t="s">
        <v>96</v>
      </c>
      <c r="D55" t="s">
        <v>99</v>
      </c>
      <c r="E55" t="s">
        <v>100</v>
      </c>
      <c r="F55" t="s">
        <v>103</v>
      </c>
      <c r="G55" t="s">
        <v>104</v>
      </c>
      <c r="H55">
        <v>68</v>
      </c>
      <c r="I55">
        <v>65</v>
      </c>
      <c r="J55">
        <v>122</v>
      </c>
      <c r="K55">
        <v>119</v>
      </c>
      <c r="L55">
        <v>1</v>
      </c>
      <c r="M55" t="b">
        <f t="shared" si="3"/>
        <v>1</v>
      </c>
      <c r="N55" s="4">
        <f t="shared" si="4"/>
        <v>1</v>
      </c>
      <c r="O55" t="b">
        <f t="shared" si="0"/>
        <v>0</v>
      </c>
      <c r="P55" s="4">
        <v>2</v>
      </c>
      <c r="AI55">
        <f t="shared" ca="1" si="1"/>
        <v>2.995362350140053</v>
      </c>
      <c r="AJ55">
        <f t="shared" ca="1" si="2"/>
        <v>65.028338562771538</v>
      </c>
    </row>
    <row r="56" spans="1:36" x14ac:dyDescent="0.2">
      <c r="A56">
        <v>16</v>
      </c>
      <c r="B56">
        <v>7</v>
      </c>
      <c r="C56" t="s">
        <v>96</v>
      </c>
      <c r="D56" t="s">
        <v>141</v>
      </c>
      <c r="E56" t="s">
        <v>142</v>
      </c>
      <c r="F56" t="s">
        <v>99</v>
      </c>
      <c r="G56" t="s">
        <v>100</v>
      </c>
      <c r="H56">
        <v>77</v>
      </c>
      <c r="I56">
        <v>66</v>
      </c>
      <c r="J56">
        <v>93</v>
      </c>
      <c r="K56">
        <v>82</v>
      </c>
      <c r="L56">
        <v>0</v>
      </c>
      <c r="M56" t="b">
        <f t="shared" si="3"/>
        <v>1</v>
      </c>
      <c r="N56" s="4">
        <f t="shared" si="4"/>
        <v>1</v>
      </c>
      <c r="O56" t="b">
        <f t="shared" si="0"/>
        <v>0</v>
      </c>
      <c r="P56" s="4">
        <v>2</v>
      </c>
      <c r="AI56">
        <f t="shared" ca="1" si="1"/>
        <v>6.9876444813489877</v>
      </c>
      <c r="AJ56">
        <f t="shared" ca="1" si="2"/>
        <v>65.972559405783286</v>
      </c>
    </row>
    <row r="57" spans="1:36" x14ac:dyDescent="0.2">
      <c r="A57">
        <v>31</v>
      </c>
      <c r="B57">
        <v>1</v>
      </c>
      <c r="C57" t="s">
        <v>76</v>
      </c>
      <c r="D57" t="s">
        <v>67</v>
      </c>
      <c r="E57" t="s">
        <v>68</v>
      </c>
      <c r="F57" t="s">
        <v>51</v>
      </c>
      <c r="G57" t="s">
        <v>52</v>
      </c>
      <c r="H57">
        <v>64</v>
      </c>
      <c r="I57">
        <v>48</v>
      </c>
      <c r="J57">
        <v>93</v>
      </c>
      <c r="K57">
        <v>77</v>
      </c>
      <c r="L57">
        <v>0</v>
      </c>
      <c r="M57" t="b">
        <f t="shared" si="3"/>
        <v>1</v>
      </c>
      <c r="N57" s="4">
        <f t="shared" si="4"/>
        <v>1</v>
      </c>
      <c r="O57" t="b">
        <f t="shared" si="0"/>
        <v>0</v>
      </c>
      <c r="P57" s="4">
        <v>2</v>
      </c>
      <c r="AI57">
        <f t="shared" ca="1" si="1"/>
        <v>1.0839003921412398</v>
      </c>
      <c r="AJ57">
        <f t="shared" ca="1" si="2"/>
        <v>47.997743418505344</v>
      </c>
    </row>
    <row r="58" spans="1:36" x14ac:dyDescent="0.2">
      <c r="A58">
        <v>31</v>
      </c>
      <c r="B58">
        <v>1</v>
      </c>
      <c r="C58" t="s">
        <v>76</v>
      </c>
      <c r="D58" t="s">
        <v>128</v>
      </c>
      <c r="E58" t="s">
        <v>83</v>
      </c>
      <c r="F58" t="s">
        <v>24</v>
      </c>
      <c r="G58" t="s">
        <v>25</v>
      </c>
      <c r="H58">
        <v>69</v>
      </c>
      <c r="I58">
        <v>47</v>
      </c>
      <c r="J58">
        <v>77</v>
      </c>
      <c r="K58">
        <v>55</v>
      </c>
      <c r="L58">
        <v>1</v>
      </c>
      <c r="M58" t="b">
        <f t="shared" si="3"/>
        <v>1</v>
      </c>
      <c r="N58" s="4">
        <f t="shared" si="4"/>
        <v>1</v>
      </c>
      <c r="O58" t="b">
        <f t="shared" si="0"/>
        <v>0</v>
      </c>
      <c r="P58" s="4">
        <v>2</v>
      </c>
      <c r="AI58">
        <f t="shared" ca="1" si="1"/>
        <v>0.98438070300675806</v>
      </c>
      <c r="AJ58">
        <f t="shared" ca="1" si="2"/>
        <v>46.908777353348867</v>
      </c>
    </row>
    <row r="59" spans="1:36" x14ac:dyDescent="0.2">
      <c r="A59">
        <v>15</v>
      </c>
      <c r="B59">
        <v>6</v>
      </c>
      <c r="C59" t="s">
        <v>76</v>
      </c>
      <c r="D59" t="s">
        <v>120</v>
      </c>
      <c r="E59" t="s">
        <v>121</v>
      </c>
      <c r="F59" t="s">
        <v>84</v>
      </c>
      <c r="G59" t="s">
        <v>85</v>
      </c>
      <c r="H59">
        <v>16</v>
      </c>
      <c r="I59">
        <v>48</v>
      </c>
      <c r="J59">
        <v>165</v>
      </c>
      <c r="K59">
        <v>197</v>
      </c>
      <c r="L59">
        <v>0</v>
      </c>
      <c r="M59" t="b">
        <f t="shared" si="3"/>
        <v>1</v>
      </c>
      <c r="N59" s="4">
        <f t="shared" si="4"/>
        <v>1</v>
      </c>
      <c r="O59" t="b">
        <f t="shared" si="0"/>
        <v>0</v>
      </c>
      <c r="P59" s="4">
        <v>2</v>
      </c>
      <c r="AI59">
        <f t="shared" ca="1" si="1"/>
        <v>6.0023737491484734</v>
      </c>
      <c r="AJ59">
        <f t="shared" ca="1" si="2"/>
        <v>48.09600784684222</v>
      </c>
    </row>
    <row r="60" spans="1:36" x14ac:dyDescent="0.2">
      <c r="A60">
        <v>15</v>
      </c>
      <c r="B60">
        <v>6</v>
      </c>
      <c r="C60" t="s">
        <v>76</v>
      </c>
      <c r="D60" t="s">
        <v>84</v>
      </c>
      <c r="E60" t="s">
        <v>85</v>
      </c>
      <c r="F60" t="s">
        <v>120</v>
      </c>
      <c r="G60" t="s">
        <v>121</v>
      </c>
      <c r="H60">
        <v>82</v>
      </c>
      <c r="I60">
        <v>73</v>
      </c>
      <c r="J60">
        <v>179</v>
      </c>
      <c r="K60">
        <v>170</v>
      </c>
      <c r="L60">
        <v>0</v>
      </c>
      <c r="M60" t="b">
        <f t="shared" si="3"/>
        <v>1</v>
      </c>
      <c r="N60" s="4">
        <f t="shared" si="4"/>
        <v>1</v>
      </c>
      <c r="O60" t="b">
        <f t="shared" si="0"/>
        <v>0</v>
      </c>
      <c r="P60" s="4">
        <v>2</v>
      </c>
      <c r="AI60">
        <f t="shared" ca="1" si="1"/>
        <v>5.9200186870238634</v>
      </c>
      <c r="AJ60">
        <f t="shared" ca="1" si="2"/>
        <v>72.99564767284059</v>
      </c>
    </row>
    <row r="61" spans="1:36" x14ac:dyDescent="0.2">
      <c r="A61">
        <v>23</v>
      </c>
      <c r="B61">
        <v>7</v>
      </c>
      <c r="C61" t="s">
        <v>125</v>
      </c>
      <c r="D61" t="s">
        <v>54</v>
      </c>
      <c r="E61" t="s">
        <v>55</v>
      </c>
      <c r="F61" t="s">
        <v>24</v>
      </c>
      <c r="G61" t="s">
        <v>25</v>
      </c>
      <c r="H61">
        <v>26</v>
      </c>
      <c r="I61">
        <v>37</v>
      </c>
      <c r="J61">
        <v>134</v>
      </c>
      <c r="K61">
        <v>145</v>
      </c>
      <c r="L61">
        <v>0</v>
      </c>
      <c r="M61" t="b">
        <f t="shared" si="3"/>
        <v>1</v>
      </c>
      <c r="N61" s="4">
        <f t="shared" si="4"/>
        <v>1</v>
      </c>
      <c r="O61" t="b">
        <f t="shared" si="0"/>
        <v>0</v>
      </c>
      <c r="P61" s="4">
        <v>2</v>
      </c>
      <c r="AI61">
        <f t="shared" ca="1" si="1"/>
        <v>7.0831330570625086</v>
      </c>
      <c r="AJ61">
        <f t="shared" ca="1" si="2"/>
        <v>37.067330036232072</v>
      </c>
    </row>
    <row r="62" spans="1:36" x14ac:dyDescent="0.2">
      <c r="A62">
        <v>12</v>
      </c>
      <c r="B62">
        <v>3</v>
      </c>
      <c r="C62" t="s">
        <v>76</v>
      </c>
      <c r="D62" t="s">
        <v>128</v>
      </c>
      <c r="E62" t="s">
        <v>83</v>
      </c>
      <c r="F62" t="s">
        <v>99</v>
      </c>
      <c r="G62" t="s">
        <v>100</v>
      </c>
      <c r="H62">
        <v>59</v>
      </c>
      <c r="I62">
        <v>31</v>
      </c>
      <c r="J62">
        <v>162</v>
      </c>
      <c r="K62">
        <v>134</v>
      </c>
      <c r="L62">
        <v>1</v>
      </c>
      <c r="M62" t="b">
        <f t="shared" si="3"/>
        <v>1</v>
      </c>
      <c r="N62" s="4">
        <f t="shared" si="4"/>
        <v>1</v>
      </c>
      <c r="O62" t="b">
        <f t="shared" si="0"/>
        <v>0</v>
      </c>
      <c r="P62" s="4">
        <v>2</v>
      </c>
      <c r="AI62">
        <f t="shared" ca="1" si="1"/>
        <v>3.0776400542663622</v>
      </c>
      <c r="AJ62">
        <f t="shared" ca="1" si="2"/>
        <v>31.040099568557793</v>
      </c>
    </row>
    <row r="63" spans="1:36" x14ac:dyDescent="0.2">
      <c r="A63">
        <v>7</v>
      </c>
      <c r="B63">
        <v>5</v>
      </c>
      <c r="C63" t="s">
        <v>72</v>
      </c>
      <c r="D63" t="s">
        <v>84</v>
      </c>
      <c r="E63" t="s">
        <v>85</v>
      </c>
      <c r="F63" t="s">
        <v>73</v>
      </c>
      <c r="G63" t="s">
        <v>74</v>
      </c>
      <c r="H63">
        <v>-3</v>
      </c>
      <c r="I63">
        <v>38</v>
      </c>
      <c r="J63">
        <v>162</v>
      </c>
      <c r="K63">
        <v>203</v>
      </c>
      <c r="L63">
        <v>0</v>
      </c>
      <c r="M63" t="b">
        <f t="shared" si="3"/>
        <v>1</v>
      </c>
      <c r="N63" s="4">
        <f t="shared" si="4"/>
        <v>1</v>
      </c>
      <c r="O63" t="b">
        <f t="shared" si="0"/>
        <v>0</v>
      </c>
      <c r="P63" s="4">
        <v>2</v>
      </c>
      <c r="T63" t="s">
        <v>143</v>
      </c>
      <c r="Z63" t="s">
        <v>143</v>
      </c>
      <c r="AI63">
        <f t="shared" ca="1" si="1"/>
        <v>5.0268499315013013</v>
      </c>
      <c r="AJ63">
        <f t="shared" ca="1" si="2"/>
        <v>37.930991206181503</v>
      </c>
    </row>
    <row r="64" spans="1:36" x14ac:dyDescent="0.2">
      <c r="A64">
        <v>7</v>
      </c>
      <c r="B64">
        <v>5</v>
      </c>
      <c r="C64" t="s">
        <v>72</v>
      </c>
      <c r="D64" t="s">
        <v>37</v>
      </c>
      <c r="E64" t="s">
        <v>38</v>
      </c>
      <c r="F64" t="s">
        <v>144</v>
      </c>
      <c r="G64" t="s">
        <v>145</v>
      </c>
      <c r="H64">
        <v>38</v>
      </c>
      <c r="I64">
        <v>39</v>
      </c>
      <c r="J64">
        <v>99</v>
      </c>
      <c r="K64">
        <v>100</v>
      </c>
      <c r="L64">
        <v>0</v>
      </c>
      <c r="M64" t="b">
        <f t="shared" si="3"/>
        <v>1</v>
      </c>
      <c r="N64" s="4">
        <f t="shared" si="4"/>
        <v>1</v>
      </c>
      <c r="O64" t="b">
        <f t="shared" si="0"/>
        <v>0</v>
      </c>
      <c r="P64" s="4">
        <v>2</v>
      </c>
      <c r="AI64">
        <f t="shared" ca="1" si="1"/>
        <v>5.0905839148941601</v>
      </c>
      <c r="AJ64">
        <f t="shared" ca="1" si="2"/>
        <v>38.937914746868699</v>
      </c>
    </row>
    <row r="65" spans="1:36" x14ac:dyDescent="0.2">
      <c r="A65">
        <v>7</v>
      </c>
      <c r="B65">
        <v>5</v>
      </c>
      <c r="C65" t="s">
        <v>72</v>
      </c>
      <c r="D65" t="s">
        <v>73</v>
      </c>
      <c r="E65" t="s">
        <v>74</v>
      </c>
      <c r="F65" t="s">
        <v>109</v>
      </c>
      <c r="G65" t="s">
        <v>18</v>
      </c>
      <c r="H65">
        <v>37</v>
      </c>
      <c r="I65">
        <v>31</v>
      </c>
      <c r="J65">
        <v>103</v>
      </c>
      <c r="K65">
        <v>97</v>
      </c>
      <c r="L65">
        <v>1</v>
      </c>
      <c r="M65" t="b">
        <f t="shared" si="3"/>
        <v>1</v>
      </c>
      <c r="N65" s="4">
        <f t="shared" si="4"/>
        <v>1</v>
      </c>
      <c r="O65" t="b">
        <f t="shared" si="0"/>
        <v>0</v>
      </c>
      <c r="P65" s="4">
        <v>2</v>
      </c>
      <c r="AI65">
        <f t="shared" ca="1" si="1"/>
        <v>5.0635451534405398</v>
      </c>
      <c r="AJ65">
        <f t="shared" ca="1" si="2"/>
        <v>31.058688138419868</v>
      </c>
    </row>
    <row r="66" spans="1:36" x14ac:dyDescent="0.2">
      <c r="A66">
        <v>11</v>
      </c>
      <c r="B66">
        <v>2</v>
      </c>
      <c r="C66" t="s">
        <v>72</v>
      </c>
      <c r="D66" t="s">
        <v>109</v>
      </c>
      <c r="E66" t="s">
        <v>18</v>
      </c>
      <c r="F66" t="s">
        <v>99</v>
      </c>
      <c r="G66" t="s">
        <v>100</v>
      </c>
      <c r="H66">
        <v>83</v>
      </c>
      <c r="I66">
        <v>41</v>
      </c>
      <c r="J66">
        <v>279</v>
      </c>
      <c r="K66">
        <v>237</v>
      </c>
      <c r="L66">
        <v>0</v>
      </c>
      <c r="M66" t="b">
        <f t="shared" si="3"/>
        <v>1</v>
      </c>
      <c r="N66" s="4">
        <f t="shared" si="4"/>
        <v>1</v>
      </c>
      <c r="O66" t="b">
        <f t="shared" ref="O66:O129" si="13">I66&gt;T$19</f>
        <v>0</v>
      </c>
      <c r="P66" s="4">
        <v>1</v>
      </c>
      <c r="R66" s="2" t="s">
        <v>146</v>
      </c>
      <c r="S66" s="11" t="s">
        <v>147</v>
      </c>
      <c r="T66" s="11" t="s">
        <v>148</v>
      </c>
      <c r="AI66">
        <f t="shared" ref="AI66:AI129" ca="1" si="14">B66+RAND()*0.2+-0.1</f>
        <v>2.0430167421049727</v>
      </c>
      <c r="AJ66">
        <f t="shared" ref="AJ66:AJ129" ca="1" si="15">I66+RAND()*0.2+-0.1</f>
        <v>40.964414174981165</v>
      </c>
    </row>
    <row r="67" spans="1:36" x14ac:dyDescent="0.2">
      <c r="A67">
        <v>16</v>
      </c>
      <c r="B67">
        <v>7</v>
      </c>
      <c r="C67" t="s">
        <v>72</v>
      </c>
      <c r="D67" t="s">
        <v>101</v>
      </c>
      <c r="E67" t="s">
        <v>102</v>
      </c>
      <c r="F67" t="s">
        <v>51</v>
      </c>
      <c r="G67" t="s">
        <v>52</v>
      </c>
      <c r="H67">
        <v>0</v>
      </c>
      <c r="I67">
        <v>36</v>
      </c>
      <c r="J67">
        <v>70</v>
      </c>
      <c r="K67">
        <v>106</v>
      </c>
      <c r="L67">
        <v>0</v>
      </c>
      <c r="M67" t="b">
        <f t="shared" ref="M67:M130" si="16">I67&gt;0</f>
        <v>1</v>
      </c>
      <c r="N67" s="4">
        <f t="shared" ref="N67:N130" si="17">IF(I67&gt;30,1,0)</f>
        <v>1</v>
      </c>
      <c r="O67" t="b">
        <f t="shared" si="13"/>
        <v>0</v>
      </c>
      <c r="P67" s="4">
        <v>2</v>
      </c>
      <c r="R67" t="s">
        <v>149</v>
      </c>
      <c r="S67" s="12">
        <v>-10</v>
      </c>
      <c r="T67">
        <v>10</v>
      </c>
      <c r="V67" s="13"/>
      <c r="AI67">
        <f t="shared" ca="1" si="14"/>
        <v>6.9077157792350912</v>
      </c>
      <c r="AJ67">
        <f t="shared" ca="1" si="15"/>
        <v>36.073425519388813</v>
      </c>
    </row>
    <row r="68" spans="1:36" x14ac:dyDescent="0.2">
      <c r="A68">
        <v>16</v>
      </c>
      <c r="B68">
        <v>7</v>
      </c>
      <c r="C68" t="s">
        <v>72</v>
      </c>
      <c r="D68" t="s">
        <v>126</v>
      </c>
      <c r="E68" t="s">
        <v>127</v>
      </c>
      <c r="F68" t="s">
        <v>131</v>
      </c>
      <c r="G68" t="s">
        <v>132</v>
      </c>
      <c r="H68">
        <v>13</v>
      </c>
      <c r="I68">
        <v>38</v>
      </c>
      <c r="J68">
        <v>57</v>
      </c>
      <c r="K68">
        <v>82</v>
      </c>
      <c r="L68">
        <v>1</v>
      </c>
      <c r="M68" t="b">
        <f t="shared" si="16"/>
        <v>1</v>
      </c>
      <c r="N68" s="4">
        <f t="shared" si="17"/>
        <v>1</v>
      </c>
      <c r="O68" t="b">
        <f t="shared" si="13"/>
        <v>0</v>
      </c>
      <c r="P68" s="4">
        <v>2</v>
      </c>
      <c r="R68" t="s">
        <v>150</v>
      </c>
      <c r="S68" s="14">
        <f>T3-6*T4</f>
        <v>-173.52378930283959</v>
      </c>
      <c r="T68" s="6">
        <f>T3+6*T4</f>
        <v>171.27045596950626</v>
      </c>
      <c r="V68" s="13"/>
      <c r="AI68">
        <f t="shared" ca="1" si="14"/>
        <v>6.9046357686134439</v>
      </c>
      <c r="AJ68">
        <f t="shared" ca="1" si="15"/>
        <v>38.012075373043821</v>
      </c>
    </row>
    <row r="69" spans="1:36" x14ac:dyDescent="0.2">
      <c r="A69">
        <v>23</v>
      </c>
      <c r="B69">
        <v>7</v>
      </c>
      <c r="C69" t="s">
        <v>72</v>
      </c>
      <c r="D69" t="s">
        <v>27</v>
      </c>
      <c r="E69" t="s">
        <v>28</v>
      </c>
      <c r="F69" t="s">
        <v>37</v>
      </c>
      <c r="G69" t="s">
        <v>38</v>
      </c>
      <c r="H69">
        <v>38</v>
      </c>
      <c r="I69">
        <v>62</v>
      </c>
      <c r="J69">
        <v>118</v>
      </c>
      <c r="K69">
        <v>142</v>
      </c>
      <c r="L69">
        <v>0</v>
      </c>
      <c r="M69" t="b">
        <f t="shared" si="16"/>
        <v>1</v>
      </c>
      <c r="N69" s="4">
        <f t="shared" si="17"/>
        <v>1</v>
      </c>
      <c r="O69" t="b">
        <f t="shared" si="13"/>
        <v>0</v>
      </c>
      <c r="P69" s="4">
        <v>2</v>
      </c>
      <c r="R69" t="s">
        <v>151</v>
      </c>
      <c r="S69" s="15" t="b">
        <f>S67&lt;S68</f>
        <v>0</v>
      </c>
      <c r="T69" t="b">
        <f>T67&gt;T68</f>
        <v>0</v>
      </c>
      <c r="AI69">
        <f t="shared" ca="1" si="14"/>
        <v>7.0773483971249309</v>
      </c>
      <c r="AJ69">
        <f t="shared" ca="1" si="15"/>
        <v>62.064524780479388</v>
      </c>
    </row>
    <row r="70" spans="1:36" x14ac:dyDescent="0.2">
      <c r="A70">
        <v>23</v>
      </c>
      <c r="B70">
        <v>7</v>
      </c>
      <c r="C70" t="s">
        <v>72</v>
      </c>
      <c r="D70" t="s">
        <v>37</v>
      </c>
      <c r="E70" t="s">
        <v>38</v>
      </c>
      <c r="F70" t="s">
        <v>80</v>
      </c>
      <c r="G70" t="s">
        <v>81</v>
      </c>
      <c r="H70">
        <v>47</v>
      </c>
      <c r="I70">
        <v>47</v>
      </c>
      <c r="J70">
        <v>64</v>
      </c>
      <c r="K70">
        <v>64</v>
      </c>
      <c r="L70">
        <v>1</v>
      </c>
      <c r="M70" t="b">
        <f t="shared" si="16"/>
        <v>1</v>
      </c>
      <c r="N70" s="4">
        <f t="shared" si="17"/>
        <v>1</v>
      </c>
      <c r="O70" t="b">
        <f t="shared" si="13"/>
        <v>0</v>
      </c>
      <c r="P70" s="4">
        <v>2</v>
      </c>
      <c r="AI70">
        <f t="shared" ca="1" si="14"/>
        <v>6.9390248535959689</v>
      </c>
      <c r="AJ70">
        <f t="shared" ca="1" si="15"/>
        <v>47.090428724921225</v>
      </c>
    </row>
    <row r="71" spans="1:36" x14ac:dyDescent="0.2">
      <c r="A71">
        <v>23</v>
      </c>
      <c r="B71">
        <v>7</v>
      </c>
      <c r="C71" t="s">
        <v>72</v>
      </c>
      <c r="D71" t="s">
        <v>37</v>
      </c>
      <c r="E71" t="s">
        <v>38</v>
      </c>
      <c r="F71" t="s">
        <v>152</v>
      </c>
      <c r="G71" t="s">
        <v>153</v>
      </c>
      <c r="H71">
        <v>47</v>
      </c>
      <c r="I71">
        <v>45</v>
      </c>
      <c r="J71">
        <v>74</v>
      </c>
      <c r="K71">
        <v>72</v>
      </c>
      <c r="L71">
        <v>1</v>
      </c>
      <c r="M71" t="b">
        <f t="shared" si="16"/>
        <v>1</v>
      </c>
      <c r="N71" s="4">
        <f t="shared" si="17"/>
        <v>1</v>
      </c>
      <c r="O71" t="b">
        <f t="shared" si="13"/>
        <v>0</v>
      </c>
      <c r="P71" s="4">
        <v>2</v>
      </c>
      <c r="R71" t="s">
        <v>154</v>
      </c>
      <c r="U71" t="b">
        <f>AND(S69,T69)</f>
        <v>0</v>
      </c>
      <c r="AI71">
        <f t="shared" ca="1" si="14"/>
        <v>6.9351517465934522</v>
      </c>
      <c r="AJ71">
        <f t="shared" ca="1" si="15"/>
        <v>45.001554320256801</v>
      </c>
    </row>
    <row r="72" spans="1:36" x14ac:dyDescent="0.2">
      <c r="A72">
        <v>31</v>
      </c>
      <c r="B72">
        <v>1</v>
      </c>
      <c r="C72" t="s">
        <v>72</v>
      </c>
      <c r="D72" t="s">
        <v>37</v>
      </c>
      <c r="E72" t="s">
        <v>38</v>
      </c>
      <c r="F72" t="s">
        <v>84</v>
      </c>
      <c r="G72" t="s">
        <v>85</v>
      </c>
      <c r="H72">
        <v>24</v>
      </c>
      <c r="I72">
        <v>48</v>
      </c>
      <c r="J72">
        <v>93</v>
      </c>
      <c r="K72">
        <v>117</v>
      </c>
      <c r="L72">
        <v>1</v>
      </c>
      <c r="M72" t="b">
        <f t="shared" si="16"/>
        <v>1</v>
      </c>
      <c r="N72" s="4">
        <f t="shared" si="17"/>
        <v>1</v>
      </c>
      <c r="O72" t="b">
        <f t="shared" si="13"/>
        <v>0</v>
      </c>
      <c r="P72" s="4">
        <v>2</v>
      </c>
      <c r="AI72">
        <f t="shared" ca="1" si="14"/>
        <v>0.90370877929904758</v>
      </c>
      <c r="AJ72">
        <f t="shared" ca="1" si="15"/>
        <v>47.975764687183236</v>
      </c>
    </row>
    <row r="73" spans="1:36" x14ac:dyDescent="0.2">
      <c r="A73">
        <v>27</v>
      </c>
      <c r="B73">
        <v>4</v>
      </c>
      <c r="C73" t="s">
        <v>117</v>
      </c>
      <c r="D73" t="s">
        <v>24</v>
      </c>
      <c r="E73" t="s">
        <v>25</v>
      </c>
      <c r="F73" t="s">
        <v>155</v>
      </c>
      <c r="G73" t="s">
        <v>156</v>
      </c>
      <c r="H73">
        <v>50</v>
      </c>
      <c r="I73">
        <v>50</v>
      </c>
      <c r="J73">
        <v>125</v>
      </c>
      <c r="K73">
        <v>125</v>
      </c>
      <c r="L73">
        <v>0</v>
      </c>
      <c r="M73" t="b">
        <f t="shared" si="16"/>
        <v>1</v>
      </c>
      <c r="N73" s="4">
        <f t="shared" si="17"/>
        <v>1</v>
      </c>
      <c r="O73" t="b">
        <f t="shared" si="13"/>
        <v>0</v>
      </c>
      <c r="P73" s="4">
        <v>2</v>
      </c>
      <c r="AI73">
        <f t="shared" ca="1" si="14"/>
        <v>3.9630923680902508</v>
      </c>
      <c r="AJ73">
        <f t="shared" ca="1" si="15"/>
        <v>49.919941761137871</v>
      </c>
    </row>
    <row r="74" spans="1:36" x14ac:dyDescent="0.2">
      <c r="A74">
        <v>8</v>
      </c>
      <c r="B74">
        <v>6</v>
      </c>
      <c r="C74" t="s">
        <v>117</v>
      </c>
      <c r="D74" t="s">
        <v>157</v>
      </c>
      <c r="E74" t="s">
        <v>158</v>
      </c>
      <c r="F74" t="s">
        <v>128</v>
      </c>
      <c r="G74" t="s">
        <v>83</v>
      </c>
      <c r="H74">
        <v>33</v>
      </c>
      <c r="I74">
        <v>44</v>
      </c>
      <c r="J74">
        <v>147</v>
      </c>
      <c r="K74">
        <v>158</v>
      </c>
      <c r="L74">
        <v>1</v>
      </c>
      <c r="M74" t="b">
        <f t="shared" si="16"/>
        <v>1</v>
      </c>
      <c r="N74" s="4">
        <f t="shared" si="17"/>
        <v>1</v>
      </c>
      <c r="O74" t="b">
        <f t="shared" si="13"/>
        <v>0</v>
      </c>
      <c r="P74" s="4">
        <v>2</v>
      </c>
      <c r="AI74">
        <f t="shared" ca="1" si="14"/>
        <v>6.0871961323849311</v>
      </c>
      <c r="AJ74">
        <f t="shared" ca="1" si="15"/>
        <v>43.917627995555108</v>
      </c>
    </row>
    <row r="75" spans="1:36" x14ac:dyDescent="0.2">
      <c r="A75">
        <v>18</v>
      </c>
      <c r="B75">
        <v>2</v>
      </c>
      <c r="C75" t="s">
        <v>117</v>
      </c>
      <c r="D75" t="s">
        <v>159</v>
      </c>
      <c r="E75" t="s">
        <v>160</v>
      </c>
      <c r="F75" t="s">
        <v>37</v>
      </c>
      <c r="G75" t="s">
        <v>38</v>
      </c>
      <c r="H75">
        <v>-11</v>
      </c>
      <c r="I75">
        <v>51</v>
      </c>
      <c r="J75">
        <v>109</v>
      </c>
      <c r="K75">
        <v>171</v>
      </c>
      <c r="L75">
        <v>0</v>
      </c>
      <c r="M75" t="b">
        <f t="shared" si="16"/>
        <v>1</v>
      </c>
      <c r="N75" s="4">
        <f t="shared" si="17"/>
        <v>1</v>
      </c>
      <c r="O75" t="b">
        <f t="shared" si="13"/>
        <v>0</v>
      </c>
      <c r="P75" s="4">
        <v>2</v>
      </c>
      <c r="R75" t="s">
        <v>161</v>
      </c>
      <c r="AI75">
        <f t="shared" ca="1" si="14"/>
        <v>1.9864518142548007</v>
      </c>
      <c r="AJ75">
        <f t="shared" ca="1" si="15"/>
        <v>50.914445195065198</v>
      </c>
    </row>
    <row r="76" spans="1:36" x14ac:dyDescent="0.2">
      <c r="A76">
        <v>9</v>
      </c>
      <c r="B76">
        <v>7</v>
      </c>
      <c r="C76" t="s">
        <v>117</v>
      </c>
      <c r="D76" t="s">
        <v>54</v>
      </c>
      <c r="E76" t="s">
        <v>55</v>
      </c>
      <c r="F76" t="s">
        <v>162</v>
      </c>
      <c r="G76" t="s">
        <v>163</v>
      </c>
      <c r="H76">
        <v>-4</v>
      </c>
      <c r="I76">
        <v>35</v>
      </c>
      <c r="J76">
        <v>55</v>
      </c>
      <c r="K76">
        <v>94</v>
      </c>
      <c r="L76">
        <v>1</v>
      </c>
      <c r="M76" t="b">
        <f t="shared" si="16"/>
        <v>1</v>
      </c>
      <c r="N76" s="4">
        <f t="shared" si="17"/>
        <v>1</v>
      </c>
      <c r="O76" t="b">
        <f t="shared" si="13"/>
        <v>0</v>
      </c>
      <c r="P76" s="4">
        <v>2</v>
      </c>
      <c r="R76" t="s">
        <v>164</v>
      </c>
      <c r="T76" s="6">
        <f>AVERAGE([1]KMC_Output!D43)</f>
        <v>2.0107809129981726</v>
      </c>
      <c r="AI76">
        <f t="shared" ca="1" si="14"/>
        <v>7.0316169980473378</v>
      </c>
      <c r="AJ76">
        <f t="shared" ca="1" si="15"/>
        <v>34.956199100881214</v>
      </c>
    </row>
    <row r="77" spans="1:36" x14ac:dyDescent="0.2">
      <c r="A77">
        <v>4</v>
      </c>
      <c r="B77">
        <v>2</v>
      </c>
      <c r="C77" t="s">
        <v>165</v>
      </c>
      <c r="D77" t="s">
        <v>166</v>
      </c>
      <c r="E77" t="s">
        <v>167</v>
      </c>
      <c r="F77" t="s">
        <v>157</v>
      </c>
      <c r="G77" t="s">
        <v>158</v>
      </c>
      <c r="H77">
        <v>46</v>
      </c>
      <c r="I77">
        <v>41</v>
      </c>
      <c r="J77">
        <v>135</v>
      </c>
      <c r="K77">
        <v>130</v>
      </c>
      <c r="L77">
        <v>1</v>
      </c>
      <c r="M77" t="b">
        <f t="shared" si="16"/>
        <v>1</v>
      </c>
      <c r="N77" s="4">
        <f t="shared" si="17"/>
        <v>1</v>
      </c>
      <c r="O77" t="b">
        <f t="shared" si="13"/>
        <v>0</v>
      </c>
      <c r="P77" s="4">
        <v>2</v>
      </c>
      <c r="R77" t="s">
        <v>168</v>
      </c>
      <c r="T77" s="6">
        <f>AVERAGE([1]KMC_Output!E48:E49)</f>
        <v>1.1687279656606377</v>
      </c>
      <c r="AI77">
        <f t="shared" ca="1" si="14"/>
        <v>1.9177925713115513</v>
      </c>
      <c r="AJ77">
        <f t="shared" ca="1" si="15"/>
        <v>40.983282705349318</v>
      </c>
    </row>
    <row r="78" spans="1:36" x14ac:dyDescent="0.2">
      <c r="A78">
        <v>7</v>
      </c>
      <c r="B78">
        <v>5</v>
      </c>
      <c r="C78" t="s">
        <v>16</v>
      </c>
      <c r="D78" t="s">
        <v>17</v>
      </c>
      <c r="E78" t="s">
        <v>18</v>
      </c>
      <c r="F78" t="s">
        <v>101</v>
      </c>
      <c r="G78" t="s">
        <v>102</v>
      </c>
      <c r="H78">
        <v>-3</v>
      </c>
      <c r="I78">
        <v>-19</v>
      </c>
      <c r="J78">
        <v>364</v>
      </c>
      <c r="K78">
        <v>348</v>
      </c>
      <c r="L78">
        <v>1</v>
      </c>
      <c r="M78" t="b">
        <f t="shared" si="16"/>
        <v>0</v>
      </c>
      <c r="N78" s="4">
        <f t="shared" si="17"/>
        <v>0</v>
      </c>
      <c r="O78" t="b">
        <f t="shared" si="13"/>
        <v>0</v>
      </c>
      <c r="P78" s="4">
        <v>1</v>
      </c>
      <c r="R78" t="s">
        <v>169</v>
      </c>
      <c r="T78" s="6">
        <f>T76/T77</f>
        <v>1.7204866932926981</v>
      </c>
      <c r="AI78">
        <f t="shared" ca="1" si="14"/>
        <v>4.9105473216467237</v>
      </c>
      <c r="AJ78">
        <f t="shared" ca="1" si="15"/>
        <v>-18.967925095940394</v>
      </c>
    </row>
    <row r="79" spans="1:36" x14ac:dyDescent="0.2">
      <c r="A79">
        <v>25</v>
      </c>
      <c r="B79">
        <v>2</v>
      </c>
      <c r="C79" t="s">
        <v>16</v>
      </c>
      <c r="D79" t="s">
        <v>67</v>
      </c>
      <c r="E79" t="s">
        <v>68</v>
      </c>
      <c r="F79" t="s">
        <v>17</v>
      </c>
      <c r="G79" t="s">
        <v>18</v>
      </c>
      <c r="H79">
        <v>-9</v>
      </c>
      <c r="I79">
        <v>-31</v>
      </c>
      <c r="J79">
        <v>343</v>
      </c>
      <c r="K79">
        <v>321</v>
      </c>
      <c r="L79">
        <v>1</v>
      </c>
      <c r="M79" t="b">
        <f t="shared" si="16"/>
        <v>0</v>
      </c>
      <c r="N79" s="4">
        <f t="shared" si="17"/>
        <v>0</v>
      </c>
      <c r="O79" t="b">
        <f t="shared" si="13"/>
        <v>0</v>
      </c>
      <c r="P79" s="4">
        <v>1</v>
      </c>
      <c r="AI79">
        <f t="shared" ca="1" si="14"/>
        <v>2.0599200871093308</v>
      </c>
      <c r="AJ79">
        <f t="shared" ca="1" si="15"/>
        <v>-30.994376806209704</v>
      </c>
    </row>
    <row r="80" spans="1:36" x14ac:dyDescent="0.2">
      <c r="A80">
        <v>23</v>
      </c>
      <c r="B80">
        <v>7</v>
      </c>
      <c r="C80" t="s">
        <v>16</v>
      </c>
      <c r="D80" t="s">
        <v>170</v>
      </c>
      <c r="E80" t="s">
        <v>171</v>
      </c>
      <c r="F80" t="s">
        <v>54</v>
      </c>
      <c r="G80" t="s">
        <v>55</v>
      </c>
      <c r="H80">
        <v>-2</v>
      </c>
      <c r="I80">
        <v>-26</v>
      </c>
      <c r="J80">
        <v>243</v>
      </c>
      <c r="K80">
        <v>219</v>
      </c>
      <c r="L80">
        <v>0</v>
      </c>
      <c r="M80" t="b">
        <f t="shared" si="16"/>
        <v>0</v>
      </c>
      <c r="N80" s="4">
        <f t="shared" si="17"/>
        <v>0</v>
      </c>
      <c r="O80" t="b">
        <f t="shared" si="13"/>
        <v>0</v>
      </c>
      <c r="P80" s="4">
        <v>1</v>
      </c>
      <c r="AI80">
        <f t="shared" ca="1" si="14"/>
        <v>6.9915853965005503</v>
      </c>
      <c r="AJ80">
        <f t="shared" ca="1" si="15"/>
        <v>-25.992771413140943</v>
      </c>
    </row>
    <row r="81" spans="1:36" x14ac:dyDescent="0.2">
      <c r="A81">
        <v>21</v>
      </c>
      <c r="B81">
        <v>5</v>
      </c>
      <c r="C81" t="s">
        <v>16</v>
      </c>
      <c r="D81" t="s">
        <v>99</v>
      </c>
      <c r="E81" t="s">
        <v>100</v>
      </c>
      <c r="F81" t="s">
        <v>19</v>
      </c>
      <c r="G81" t="s">
        <v>20</v>
      </c>
      <c r="H81">
        <v>4</v>
      </c>
      <c r="I81">
        <v>5</v>
      </c>
      <c r="J81">
        <v>236</v>
      </c>
      <c r="K81">
        <v>237</v>
      </c>
      <c r="L81">
        <v>1</v>
      </c>
      <c r="M81" t="b">
        <f t="shared" si="16"/>
        <v>1</v>
      </c>
      <c r="N81" s="4">
        <f t="shared" si="17"/>
        <v>0</v>
      </c>
      <c r="O81" t="b">
        <f t="shared" si="13"/>
        <v>0</v>
      </c>
      <c r="P81" s="4">
        <v>1</v>
      </c>
      <c r="AI81">
        <f t="shared" ca="1" si="14"/>
        <v>5.016992745893937</v>
      </c>
      <c r="AJ81">
        <f t="shared" ca="1" si="15"/>
        <v>5.0661272304680907</v>
      </c>
    </row>
    <row r="82" spans="1:36" x14ac:dyDescent="0.2">
      <c r="A82">
        <v>18</v>
      </c>
      <c r="B82">
        <v>2</v>
      </c>
      <c r="C82" t="s">
        <v>16</v>
      </c>
      <c r="D82" t="s">
        <v>19</v>
      </c>
      <c r="E82" t="s">
        <v>20</v>
      </c>
      <c r="F82" t="s">
        <v>128</v>
      </c>
      <c r="G82" t="s">
        <v>83</v>
      </c>
      <c r="H82">
        <v>-6</v>
      </c>
      <c r="I82">
        <v>-19</v>
      </c>
      <c r="J82">
        <v>163</v>
      </c>
      <c r="K82">
        <v>150</v>
      </c>
      <c r="L82">
        <v>0</v>
      </c>
      <c r="M82" t="b">
        <f t="shared" si="16"/>
        <v>0</v>
      </c>
      <c r="N82" s="4">
        <f t="shared" si="17"/>
        <v>0</v>
      </c>
      <c r="O82" t="b">
        <f t="shared" si="13"/>
        <v>0</v>
      </c>
      <c r="P82" s="4">
        <v>2</v>
      </c>
      <c r="R82" s="3" t="s">
        <v>172</v>
      </c>
      <c r="S82" s="3"/>
      <c r="T82" s="3" t="s">
        <v>173</v>
      </c>
      <c r="U82" s="3" t="s">
        <v>174</v>
      </c>
      <c r="V82" s="3" t="s">
        <v>175</v>
      </c>
      <c r="W82" s="3" t="s">
        <v>176</v>
      </c>
      <c r="X82" s="3" t="s">
        <v>177</v>
      </c>
      <c r="Y82" s="3" t="s">
        <v>178</v>
      </c>
      <c r="Z82" s="3" t="s">
        <v>179</v>
      </c>
      <c r="AA82" s="3" t="s">
        <v>180</v>
      </c>
      <c r="AI82">
        <f t="shared" ca="1" si="14"/>
        <v>2.0654988158983918</v>
      </c>
      <c r="AJ82">
        <f t="shared" ca="1" si="15"/>
        <v>-19.067184446484742</v>
      </c>
    </row>
    <row r="83" spans="1:36" x14ac:dyDescent="0.2">
      <c r="A83">
        <v>8</v>
      </c>
      <c r="B83">
        <v>6</v>
      </c>
      <c r="C83" t="s">
        <v>16</v>
      </c>
      <c r="D83" t="s">
        <v>60</v>
      </c>
      <c r="E83" t="s">
        <v>61</v>
      </c>
      <c r="F83" t="s">
        <v>24</v>
      </c>
      <c r="G83" t="s">
        <v>25</v>
      </c>
      <c r="H83">
        <v>0</v>
      </c>
      <c r="I83">
        <v>-5</v>
      </c>
      <c r="J83">
        <v>235</v>
      </c>
      <c r="K83">
        <v>230</v>
      </c>
      <c r="L83">
        <v>1</v>
      </c>
      <c r="M83" t="b">
        <f t="shared" si="16"/>
        <v>0</v>
      </c>
      <c r="N83" s="4">
        <f t="shared" si="17"/>
        <v>0</v>
      </c>
      <c r="O83" t="b">
        <f t="shared" si="13"/>
        <v>0</v>
      </c>
      <c r="P83" s="4">
        <v>1</v>
      </c>
      <c r="R83" t="s">
        <v>181</v>
      </c>
      <c r="T83">
        <f>COUNTIFS(B$2:B$1051,1,L$2:L$1051,1)</f>
        <v>71</v>
      </c>
      <c r="U83">
        <f t="shared" ref="U83:U89" si="18">COUNTIF(N$2:N$1051,1)</f>
        <v>77</v>
      </c>
      <c r="V83">
        <f>COUNTIFS(B$2:B$1051,1,L$2:L$1051,1,N$2:N$1051,1)</f>
        <v>3</v>
      </c>
      <c r="W83">
        <f t="shared" ref="W83:W89" si="19">COUNTA(N$2:N$1051)</f>
        <v>1050</v>
      </c>
      <c r="X83" s="8">
        <f>V83/T83</f>
        <v>4.2253521126760563E-2</v>
      </c>
      <c r="Y83" s="8">
        <f>U83/W83</f>
        <v>7.3333333333333334E-2</v>
      </c>
      <c r="Z83" s="6">
        <f>X83/(U83/W83)</f>
        <v>0.57618437900128039</v>
      </c>
      <c r="AA83" s="16"/>
      <c r="AI83">
        <f t="shared" ca="1" si="14"/>
        <v>6.0886126912276852</v>
      </c>
      <c r="AJ83">
        <f t="shared" ca="1" si="15"/>
        <v>-5.0374986152889427</v>
      </c>
    </row>
    <row r="84" spans="1:36" x14ac:dyDescent="0.2">
      <c r="A84">
        <v>27</v>
      </c>
      <c r="B84">
        <v>4</v>
      </c>
      <c r="C84" t="s">
        <v>16</v>
      </c>
      <c r="D84" t="s">
        <v>101</v>
      </c>
      <c r="E84" t="s">
        <v>102</v>
      </c>
      <c r="F84" t="s">
        <v>49</v>
      </c>
      <c r="G84" t="s">
        <v>50</v>
      </c>
      <c r="H84">
        <v>-2</v>
      </c>
      <c r="I84">
        <v>-20</v>
      </c>
      <c r="J84">
        <v>340</v>
      </c>
      <c r="K84">
        <v>322</v>
      </c>
      <c r="L84">
        <v>0</v>
      </c>
      <c r="M84" t="b">
        <f t="shared" si="16"/>
        <v>0</v>
      </c>
      <c r="N84" s="4">
        <f t="shared" si="17"/>
        <v>0</v>
      </c>
      <c r="O84" t="b">
        <f t="shared" si="13"/>
        <v>0</v>
      </c>
      <c r="P84" s="4">
        <v>1</v>
      </c>
      <c r="R84" t="s">
        <v>182</v>
      </c>
      <c r="T84">
        <f>COUNTIFS(B$2:B$1051,2,L$2:L$1051,1)</f>
        <v>59</v>
      </c>
      <c r="U84">
        <f t="shared" si="18"/>
        <v>77</v>
      </c>
      <c r="V84">
        <f>COUNTIFS(B$2:B$1051,2,L$2:L$1051,1,N$2:N$1051,1)</f>
        <v>6</v>
      </c>
      <c r="W84">
        <f t="shared" si="19"/>
        <v>1050</v>
      </c>
      <c r="X84" s="8">
        <f t="shared" ref="X84:X89" si="20">V84/T84</f>
        <v>0.10169491525423729</v>
      </c>
      <c r="Y84" s="8">
        <f t="shared" ref="Y84:Y89" si="21">U84/W84</f>
        <v>7.3333333333333334E-2</v>
      </c>
      <c r="Z84" s="6">
        <f t="shared" ref="Z84:Z89" si="22">X84/(U84/W84)</f>
        <v>1.386748844375963</v>
      </c>
      <c r="AA84" s="17">
        <f>(X84-Y84)/Y84</f>
        <v>0.38674884437596313</v>
      </c>
      <c r="AI84">
        <f t="shared" ca="1" si="14"/>
        <v>3.9850316685434604</v>
      </c>
      <c r="AJ84">
        <f t="shared" ca="1" si="15"/>
        <v>-20.078221985326856</v>
      </c>
    </row>
    <row r="85" spans="1:36" x14ac:dyDescent="0.2">
      <c r="A85">
        <v>7</v>
      </c>
      <c r="B85">
        <v>5</v>
      </c>
      <c r="C85" t="s">
        <v>16</v>
      </c>
      <c r="D85" t="s">
        <v>183</v>
      </c>
      <c r="E85" t="s">
        <v>184</v>
      </c>
      <c r="F85" t="s">
        <v>24</v>
      </c>
      <c r="G85" t="s">
        <v>25</v>
      </c>
      <c r="H85">
        <v>-7</v>
      </c>
      <c r="I85">
        <v>-10</v>
      </c>
      <c r="J85">
        <v>108</v>
      </c>
      <c r="K85">
        <v>105</v>
      </c>
      <c r="L85">
        <v>1</v>
      </c>
      <c r="M85" t="b">
        <f t="shared" si="16"/>
        <v>0</v>
      </c>
      <c r="N85" s="4">
        <f t="shared" si="17"/>
        <v>0</v>
      </c>
      <c r="O85" t="b">
        <f t="shared" si="13"/>
        <v>0</v>
      </c>
      <c r="P85" s="4">
        <v>2</v>
      </c>
      <c r="R85" t="s">
        <v>185</v>
      </c>
      <c r="T85">
        <f>COUNTIFS(B$2:B$1051,3,L$2:L$1051,1)</f>
        <v>80</v>
      </c>
      <c r="U85">
        <f t="shared" si="18"/>
        <v>77</v>
      </c>
      <c r="V85">
        <f>COUNTIFS(B$2:B$1051,3,L$2:L$1051,1,N$2:N$1051,1)</f>
        <v>3</v>
      </c>
      <c r="W85">
        <f t="shared" si="19"/>
        <v>1050</v>
      </c>
      <c r="X85" s="8">
        <f t="shared" si="20"/>
        <v>3.7499999999999999E-2</v>
      </c>
      <c r="Y85" s="8">
        <f t="shared" si="21"/>
        <v>7.3333333333333334E-2</v>
      </c>
      <c r="Z85" s="6">
        <f t="shared" si="22"/>
        <v>0.51136363636363635</v>
      </c>
      <c r="AA85" s="18"/>
      <c r="AI85">
        <f t="shared" ca="1" si="14"/>
        <v>5.0989027417726094</v>
      </c>
      <c r="AJ85">
        <f t="shared" ca="1" si="15"/>
        <v>-10.067743088471518</v>
      </c>
    </row>
    <row r="86" spans="1:36" x14ac:dyDescent="0.2">
      <c r="A86">
        <v>15</v>
      </c>
      <c r="B86">
        <v>6</v>
      </c>
      <c r="C86" t="s">
        <v>16</v>
      </c>
      <c r="D86" t="s">
        <v>51</v>
      </c>
      <c r="E86" t="s">
        <v>52</v>
      </c>
      <c r="F86" t="s">
        <v>24</v>
      </c>
      <c r="G86" t="s">
        <v>25</v>
      </c>
      <c r="H86">
        <v>-2</v>
      </c>
      <c r="I86">
        <v>-6</v>
      </c>
      <c r="J86">
        <v>165</v>
      </c>
      <c r="K86">
        <v>161</v>
      </c>
      <c r="L86">
        <v>0</v>
      </c>
      <c r="M86" t="b">
        <f t="shared" si="16"/>
        <v>0</v>
      </c>
      <c r="N86" s="4">
        <f t="shared" si="17"/>
        <v>0</v>
      </c>
      <c r="O86" t="b">
        <f t="shared" si="13"/>
        <v>0</v>
      </c>
      <c r="P86" s="4">
        <v>2</v>
      </c>
      <c r="R86" t="s">
        <v>186</v>
      </c>
      <c r="T86">
        <f>COUNTIFS(B$2:B$1051,4,L$2:L$1051,1)</f>
        <v>57</v>
      </c>
      <c r="U86">
        <f t="shared" si="18"/>
        <v>77</v>
      </c>
      <c r="V86">
        <f>COUNTIFS(B$2:B$1051,4,L$2:L$1051,1,N$2:N$1051,1)</f>
        <v>3</v>
      </c>
      <c r="W86">
        <f t="shared" si="19"/>
        <v>1050</v>
      </c>
      <c r="X86" s="8">
        <f t="shared" si="20"/>
        <v>5.2631578947368418E-2</v>
      </c>
      <c r="Y86" s="8">
        <f t="shared" si="21"/>
        <v>7.3333333333333334E-2</v>
      </c>
      <c r="Z86" s="6">
        <f t="shared" si="22"/>
        <v>0.71770334928229662</v>
      </c>
      <c r="AI86">
        <f t="shared" ca="1" si="14"/>
        <v>6.0224552901993524</v>
      </c>
      <c r="AJ86">
        <f t="shared" ca="1" si="15"/>
        <v>-5.9407209373146728</v>
      </c>
    </row>
    <row r="87" spans="1:36" x14ac:dyDescent="0.2">
      <c r="A87">
        <v>25</v>
      </c>
      <c r="B87">
        <v>2</v>
      </c>
      <c r="C87" t="s">
        <v>16</v>
      </c>
      <c r="D87" t="s">
        <v>51</v>
      </c>
      <c r="E87" t="s">
        <v>52</v>
      </c>
      <c r="F87" t="s">
        <v>54</v>
      </c>
      <c r="G87" t="s">
        <v>55</v>
      </c>
      <c r="H87">
        <v>-2</v>
      </c>
      <c r="I87">
        <v>-5</v>
      </c>
      <c r="J87">
        <v>222</v>
      </c>
      <c r="K87">
        <v>219</v>
      </c>
      <c r="L87">
        <v>0</v>
      </c>
      <c r="M87" t="b">
        <f t="shared" si="16"/>
        <v>0</v>
      </c>
      <c r="N87" s="4">
        <f t="shared" si="17"/>
        <v>0</v>
      </c>
      <c r="O87" t="b">
        <f t="shared" si="13"/>
        <v>0</v>
      </c>
      <c r="P87" s="4">
        <v>1</v>
      </c>
      <c r="R87" t="s">
        <v>187</v>
      </c>
      <c r="T87">
        <f>COUNTIFS(B$2:B$1051,5,L$2:L$1051,1)</f>
        <v>57</v>
      </c>
      <c r="U87">
        <f t="shared" si="18"/>
        <v>77</v>
      </c>
      <c r="V87">
        <f>COUNTIFS(B$2:B$1051,5,L$2:L$1051,1,N$2:N$1051,1)</f>
        <v>2</v>
      </c>
      <c r="W87">
        <f t="shared" si="19"/>
        <v>1050</v>
      </c>
      <c r="X87" s="8">
        <f t="shared" si="20"/>
        <v>3.5087719298245612E-2</v>
      </c>
      <c r="Y87" s="8">
        <f t="shared" si="21"/>
        <v>7.3333333333333334E-2</v>
      </c>
      <c r="Z87" s="6">
        <f t="shared" si="22"/>
        <v>0.4784688995215311</v>
      </c>
      <c r="AI87">
        <f t="shared" ca="1" si="14"/>
        <v>2.0178177230116185</v>
      </c>
      <c r="AJ87">
        <f t="shared" ca="1" si="15"/>
        <v>-5.0730401812881629</v>
      </c>
    </row>
    <row r="88" spans="1:36" x14ac:dyDescent="0.2">
      <c r="A88">
        <v>12</v>
      </c>
      <c r="B88">
        <v>3</v>
      </c>
      <c r="C88" t="s">
        <v>16</v>
      </c>
      <c r="D88" t="s">
        <v>49</v>
      </c>
      <c r="E88" t="s">
        <v>50</v>
      </c>
      <c r="F88" t="s">
        <v>17</v>
      </c>
      <c r="G88" t="s">
        <v>18</v>
      </c>
      <c r="H88">
        <v>0</v>
      </c>
      <c r="I88">
        <v>-15</v>
      </c>
      <c r="J88">
        <v>82</v>
      </c>
      <c r="K88">
        <v>67</v>
      </c>
      <c r="L88">
        <v>1</v>
      </c>
      <c r="M88" t="b">
        <f t="shared" si="16"/>
        <v>0</v>
      </c>
      <c r="N88" s="4">
        <f t="shared" si="17"/>
        <v>0</v>
      </c>
      <c r="O88" t="b">
        <f t="shared" si="13"/>
        <v>0</v>
      </c>
      <c r="P88" s="4">
        <v>2</v>
      </c>
      <c r="R88" t="s">
        <v>188</v>
      </c>
      <c r="T88">
        <f>COUNTIFS(B$2:B$1051,6,L$2:L$1051,1)</f>
        <v>78</v>
      </c>
      <c r="U88">
        <f t="shared" si="18"/>
        <v>77</v>
      </c>
      <c r="V88">
        <f>COUNTIFS(B$2:B$1051,6,L$2:L$1051,1,N$2:N$1051,1)</f>
        <v>5</v>
      </c>
      <c r="W88">
        <f t="shared" si="19"/>
        <v>1050</v>
      </c>
      <c r="X88" s="8">
        <f t="shared" si="20"/>
        <v>6.4102564102564097E-2</v>
      </c>
      <c r="Y88" s="8">
        <f t="shared" si="21"/>
        <v>7.3333333333333334E-2</v>
      </c>
      <c r="Z88" s="6">
        <f t="shared" si="22"/>
        <v>0.87412587412587406</v>
      </c>
      <c r="AI88">
        <f t="shared" ca="1" si="14"/>
        <v>2.983143958769511</v>
      </c>
      <c r="AJ88">
        <f t="shared" ca="1" si="15"/>
        <v>-14.955539380700721</v>
      </c>
    </row>
    <row r="89" spans="1:36" x14ac:dyDescent="0.2">
      <c r="A89">
        <v>4</v>
      </c>
      <c r="B89">
        <v>2</v>
      </c>
      <c r="C89" t="s">
        <v>16</v>
      </c>
      <c r="D89" t="s">
        <v>189</v>
      </c>
      <c r="E89" t="s">
        <v>190</v>
      </c>
      <c r="F89" t="s">
        <v>101</v>
      </c>
      <c r="G89" t="s">
        <v>102</v>
      </c>
      <c r="H89">
        <v>0</v>
      </c>
      <c r="I89">
        <v>-33</v>
      </c>
      <c r="J89">
        <v>328</v>
      </c>
      <c r="K89">
        <v>295</v>
      </c>
      <c r="L89">
        <v>0</v>
      </c>
      <c r="M89" t="b">
        <f t="shared" si="16"/>
        <v>0</v>
      </c>
      <c r="N89" s="4">
        <f t="shared" si="17"/>
        <v>0</v>
      </c>
      <c r="O89" t="b">
        <f t="shared" si="13"/>
        <v>0</v>
      </c>
      <c r="P89" s="4">
        <v>1</v>
      </c>
      <c r="R89" t="s">
        <v>191</v>
      </c>
      <c r="T89">
        <f>COUNTIFS(B$2:B$1051,7,L$2:L$1051,1)</f>
        <v>93</v>
      </c>
      <c r="U89">
        <f t="shared" si="18"/>
        <v>77</v>
      </c>
      <c r="V89">
        <f>COUNTIFS(B$2:B$1051,7,L$2:L$1051,1,N$2:N$1051,1)</f>
        <v>8</v>
      </c>
      <c r="W89">
        <f t="shared" si="19"/>
        <v>1050</v>
      </c>
      <c r="X89" s="8">
        <f t="shared" si="20"/>
        <v>8.6021505376344093E-2</v>
      </c>
      <c r="Y89" s="8">
        <f t="shared" si="21"/>
        <v>7.3333333333333334E-2</v>
      </c>
      <c r="Z89" s="6">
        <f t="shared" si="22"/>
        <v>1.1730205278592376</v>
      </c>
      <c r="AA89" s="17">
        <f>(X89-Y89)/Y89</f>
        <v>0.17302052785923763</v>
      </c>
      <c r="AI89">
        <f t="shared" ca="1" si="14"/>
        <v>1.9571913119982458</v>
      </c>
      <c r="AJ89">
        <f t="shared" ca="1" si="15"/>
        <v>-32.910442816609283</v>
      </c>
    </row>
    <row r="90" spans="1:36" x14ac:dyDescent="0.2">
      <c r="A90">
        <v>8</v>
      </c>
      <c r="B90">
        <v>6</v>
      </c>
      <c r="C90" t="s">
        <v>16</v>
      </c>
      <c r="D90" t="s">
        <v>67</v>
      </c>
      <c r="E90" t="s">
        <v>68</v>
      </c>
      <c r="F90" t="s">
        <v>19</v>
      </c>
      <c r="G90" t="s">
        <v>20</v>
      </c>
      <c r="H90">
        <v>-1</v>
      </c>
      <c r="I90">
        <v>-3</v>
      </c>
      <c r="J90">
        <v>336</v>
      </c>
      <c r="K90">
        <v>334</v>
      </c>
      <c r="L90">
        <v>0</v>
      </c>
      <c r="M90" t="b">
        <f t="shared" si="16"/>
        <v>0</v>
      </c>
      <c r="N90" s="4">
        <f t="shared" si="17"/>
        <v>0</v>
      </c>
      <c r="O90" t="b">
        <f t="shared" si="13"/>
        <v>0</v>
      </c>
      <c r="P90" s="4">
        <v>1</v>
      </c>
      <c r="AI90">
        <f t="shared" ca="1" si="14"/>
        <v>6.0689242254733671</v>
      </c>
      <c r="AJ90">
        <f t="shared" ca="1" si="15"/>
        <v>-2.9457323845112682</v>
      </c>
    </row>
    <row r="91" spans="1:36" x14ac:dyDescent="0.2">
      <c r="A91">
        <v>4</v>
      </c>
      <c r="B91">
        <v>2</v>
      </c>
      <c r="C91" t="s">
        <v>16</v>
      </c>
      <c r="D91" t="s">
        <v>19</v>
      </c>
      <c r="E91" t="s">
        <v>20</v>
      </c>
      <c r="F91" t="s">
        <v>109</v>
      </c>
      <c r="G91" t="s">
        <v>18</v>
      </c>
      <c r="H91">
        <v>-1</v>
      </c>
      <c r="I91">
        <v>-20</v>
      </c>
      <c r="J91">
        <v>177</v>
      </c>
      <c r="K91">
        <v>158</v>
      </c>
      <c r="L91">
        <v>0</v>
      </c>
      <c r="M91" t="b">
        <f t="shared" si="16"/>
        <v>0</v>
      </c>
      <c r="N91" s="4">
        <f t="shared" si="17"/>
        <v>0</v>
      </c>
      <c r="O91" t="b">
        <f t="shared" si="13"/>
        <v>0</v>
      </c>
      <c r="P91" s="4">
        <v>2</v>
      </c>
      <c r="AI91">
        <f t="shared" ca="1" si="14"/>
        <v>2.084280135406408</v>
      </c>
      <c r="AJ91">
        <f t="shared" ca="1" si="15"/>
        <v>-19.948138825286577</v>
      </c>
    </row>
    <row r="92" spans="1:36" x14ac:dyDescent="0.2">
      <c r="A92">
        <v>11</v>
      </c>
      <c r="B92">
        <v>2</v>
      </c>
      <c r="C92" t="s">
        <v>16</v>
      </c>
      <c r="D92" t="s">
        <v>24</v>
      </c>
      <c r="E92" t="s">
        <v>25</v>
      </c>
      <c r="F92" t="s">
        <v>106</v>
      </c>
      <c r="G92" t="s">
        <v>107</v>
      </c>
      <c r="H92">
        <v>-3</v>
      </c>
      <c r="I92">
        <v>-9</v>
      </c>
      <c r="J92">
        <v>100</v>
      </c>
      <c r="K92">
        <v>94</v>
      </c>
      <c r="L92">
        <v>0</v>
      </c>
      <c r="M92" t="b">
        <f t="shared" si="16"/>
        <v>0</v>
      </c>
      <c r="N92" s="4">
        <f t="shared" si="17"/>
        <v>0</v>
      </c>
      <c r="O92" t="b">
        <f t="shared" si="13"/>
        <v>0</v>
      </c>
      <c r="P92" s="4">
        <v>2</v>
      </c>
      <c r="AI92">
        <f t="shared" ca="1" si="14"/>
        <v>1.9753315337878212</v>
      </c>
      <c r="AJ92">
        <f t="shared" ca="1" si="15"/>
        <v>-9.0665045783360014</v>
      </c>
    </row>
    <row r="93" spans="1:36" x14ac:dyDescent="0.2">
      <c r="A93">
        <v>18</v>
      </c>
      <c r="B93">
        <v>2</v>
      </c>
      <c r="C93" t="s">
        <v>16</v>
      </c>
      <c r="D93" t="s">
        <v>24</v>
      </c>
      <c r="E93" t="s">
        <v>25</v>
      </c>
      <c r="F93" t="s">
        <v>192</v>
      </c>
      <c r="G93" t="s">
        <v>193</v>
      </c>
      <c r="H93">
        <v>-6</v>
      </c>
      <c r="I93">
        <v>-16</v>
      </c>
      <c r="J93">
        <v>92</v>
      </c>
      <c r="K93">
        <v>82</v>
      </c>
      <c r="L93">
        <v>0</v>
      </c>
      <c r="M93" t="b">
        <f t="shared" si="16"/>
        <v>0</v>
      </c>
      <c r="N93" s="4">
        <f t="shared" si="17"/>
        <v>0</v>
      </c>
      <c r="O93" t="b">
        <f t="shared" si="13"/>
        <v>0</v>
      </c>
      <c r="P93" s="4">
        <v>2</v>
      </c>
      <c r="R93" t="s">
        <v>194</v>
      </c>
      <c r="S93" s="5" t="s">
        <v>195</v>
      </c>
      <c r="AI93">
        <f t="shared" ca="1" si="14"/>
        <v>1.9340084541929921</v>
      </c>
      <c r="AJ93">
        <f t="shared" ca="1" si="15"/>
        <v>-15.956059801857997</v>
      </c>
    </row>
    <row r="94" spans="1:36" x14ac:dyDescent="0.2">
      <c r="A94">
        <v>3</v>
      </c>
      <c r="B94">
        <v>1</v>
      </c>
      <c r="C94" t="s">
        <v>16</v>
      </c>
      <c r="D94" t="s">
        <v>24</v>
      </c>
      <c r="E94" t="s">
        <v>25</v>
      </c>
      <c r="F94" t="s">
        <v>60</v>
      </c>
      <c r="G94" t="s">
        <v>61</v>
      </c>
      <c r="H94">
        <v>0</v>
      </c>
      <c r="I94">
        <v>-17</v>
      </c>
      <c r="J94">
        <v>255</v>
      </c>
      <c r="K94">
        <v>238</v>
      </c>
      <c r="L94">
        <v>0</v>
      </c>
      <c r="M94" t="b">
        <f t="shared" si="16"/>
        <v>0</v>
      </c>
      <c r="N94" s="4">
        <f t="shared" si="17"/>
        <v>0</v>
      </c>
      <c r="O94" t="b">
        <f t="shared" si="13"/>
        <v>0</v>
      </c>
      <c r="P94" s="4">
        <v>1</v>
      </c>
      <c r="AI94">
        <f t="shared" ca="1" si="14"/>
        <v>0.90631045448141589</v>
      </c>
      <c r="AJ94">
        <f t="shared" ca="1" si="15"/>
        <v>-17.073772206688322</v>
      </c>
    </row>
    <row r="95" spans="1:36" x14ac:dyDescent="0.2">
      <c r="A95">
        <v>6</v>
      </c>
      <c r="B95">
        <v>4</v>
      </c>
      <c r="C95" t="s">
        <v>16</v>
      </c>
      <c r="D95" t="s">
        <v>192</v>
      </c>
      <c r="E95" t="s">
        <v>193</v>
      </c>
      <c r="F95" t="s">
        <v>24</v>
      </c>
      <c r="G95" t="s">
        <v>25</v>
      </c>
      <c r="H95">
        <v>-8</v>
      </c>
      <c r="I95">
        <v>-15</v>
      </c>
      <c r="J95">
        <v>98</v>
      </c>
      <c r="K95">
        <v>91</v>
      </c>
      <c r="L95">
        <v>0</v>
      </c>
      <c r="M95" t="b">
        <f t="shared" si="16"/>
        <v>0</v>
      </c>
      <c r="N95" s="4">
        <f t="shared" si="17"/>
        <v>0</v>
      </c>
      <c r="O95" t="b">
        <f t="shared" si="13"/>
        <v>0</v>
      </c>
      <c r="P95" s="4">
        <v>2</v>
      </c>
      <c r="R95" s="2" t="s">
        <v>196</v>
      </c>
      <c r="S95" s="3" t="s">
        <v>197</v>
      </c>
      <c r="T95" s="3" t="s">
        <v>198</v>
      </c>
      <c r="U95" s="3" t="s">
        <v>199</v>
      </c>
      <c r="V95" s="3" t="s">
        <v>200</v>
      </c>
      <c r="W95" s="19" t="s">
        <v>201</v>
      </c>
      <c r="X95" s="3" t="s">
        <v>202</v>
      </c>
      <c r="AI95">
        <f t="shared" ca="1" si="14"/>
        <v>4.0638514243925616</v>
      </c>
      <c r="AJ95">
        <f t="shared" ca="1" si="15"/>
        <v>-14.935576390444224</v>
      </c>
    </row>
    <row r="96" spans="1:36" x14ac:dyDescent="0.2">
      <c r="A96">
        <v>11</v>
      </c>
      <c r="B96">
        <v>2</v>
      </c>
      <c r="C96" t="s">
        <v>16</v>
      </c>
      <c r="D96" t="s">
        <v>44</v>
      </c>
      <c r="E96" t="s">
        <v>45</v>
      </c>
      <c r="F96" t="s">
        <v>19</v>
      </c>
      <c r="G96" t="s">
        <v>20</v>
      </c>
      <c r="H96">
        <v>0</v>
      </c>
      <c r="I96">
        <v>-12</v>
      </c>
      <c r="J96">
        <v>65</v>
      </c>
      <c r="K96">
        <v>53</v>
      </c>
      <c r="L96">
        <v>1</v>
      </c>
      <c r="M96" t="b">
        <f t="shared" si="16"/>
        <v>0</v>
      </c>
      <c r="N96" s="4">
        <f t="shared" si="17"/>
        <v>0</v>
      </c>
      <c r="O96" t="b">
        <f t="shared" si="13"/>
        <v>0</v>
      </c>
      <c r="P96" s="4">
        <v>2</v>
      </c>
      <c r="R96" s="5" t="s">
        <v>203</v>
      </c>
      <c r="S96" t="s">
        <v>204</v>
      </c>
      <c r="T96" s="4">
        <v>0.5</v>
      </c>
      <c r="U96" s="4" t="s">
        <v>205</v>
      </c>
      <c r="V96" s="4"/>
      <c r="W96" s="14">
        <f>[1]KNNC_ValidationScore!D26</f>
        <v>90.158730158730165</v>
      </c>
      <c r="AI96">
        <f t="shared" ca="1" si="14"/>
        <v>1.9389461523457996</v>
      </c>
      <c r="AJ96">
        <f t="shared" ca="1" si="15"/>
        <v>-12.039069872637629</v>
      </c>
    </row>
    <row r="97" spans="1:36" x14ac:dyDescent="0.2">
      <c r="A97">
        <v>24</v>
      </c>
      <c r="B97">
        <v>1</v>
      </c>
      <c r="C97" t="s">
        <v>16</v>
      </c>
      <c r="D97" t="s">
        <v>70</v>
      </c>
      <c r="E97" t="s">
        <v>71</v>
      </c>
      <c r="F97" t="s">
        <v>24</v>
      </c>
      <c r="G97" t="s">
        <v>25</v>
      </c>
      <c r="H97">
        <v>-6</v>
      </c>
      <c r="I97">
        <v>-6</v>
      </c>
      <c r="J97">
        <v>201</v>
      </c>
      <c r="K97">
        <v>201</v>
      </c>
      <c r="L97">
        <v>0</v>
      </c>
      <c r="M97" t="b">
        <f t="shared" si="16"/>
        <v>0</v>
      </c>
      <c r="N97" s="4">
        <f t="shared" si="17"/>
        <v>0</v>
      </c>
      <c r="O97" t="b">
        <f t="shared" si="13"/>
        <v>0</v>
      </c>
      <c r="P97" s="4">
        <v>1</v>
      </c>
      <c r="R97" s="5" t="s">
        <v>206</v>
      </c>
      <c r="S97" t="s">
        <v>204</v>
      </c>
      <c r="T97" s="4">
        <v>0.5</v>
      </c>
      <c r="U97" s="4" t="s">
        <v>207</v>
      </c>
      <c r="V97" s="4"/>
      <c r="W97" s="14">
        <f>LogReg_ValidationScore!D26</f>
        <v>92.38095238095238</v>
      </c>
      <c r="X97" s="6">
        <f>[1]LogReg_TestScore!D26</f>
        <v>94.761904761904759</v>
      </c>
      <c r="AI97">
        <f t="shared" ca="1" si="14"/>
        <v>1.0663222405643877</v>
      </c>
      <c r="AJ97">
        <f t="shared" ca="1" si="15"/>
        <v>-6.0022543833303637</v>
      </c>
    </row>
    <row r="98" spans="1:36" x14ac:dyDescent="0.2">
      <c r="A98">
        <v>19</v>
      </c>
      <c r="B98">
        <v>3</v>
      </c>
      <c r="C98" t="s">
        <v>16</v>
      </c>
      <c r="D98" t="s">
        <v>35</v>
      </c>
      <c r="E98" t="s">
        <v>36</v>
      </c>
      <c r="F98" t="s">
        <v>24</v>
      </c>
      <c r="G98" t="s">
        <v>25</v>
      </c>
      <c r="H98">
        <v>2</v>
      </c>
      <c r="I98">
        <v>-6</v>
      </c>
      <c r="J98">
        <v>144</v>
      </c>
      <c r="K98">
        <v>136</v>
      </c>
      <c r="L98">
        <v>0</v>
      </c>
      <c r="M98" t="b">
        <f t="shared" si="16"/>
        <v>0</v>
      </c>
      <c r="N98" s="4">
        <f t="shared" si="17"/>
        <v>0</v>
      </c>
      <c r="O98" t="b">
        <f t="shared" si="13"/>
        <v>0</v>
      </c>
      <c r="P98" s="4">
        <v>2</v>
      </c>
      <c r="R98" s="5" t="s">
        <v>208</v>
      </c>
      <c r="S98" t="s">
        <v>204</v>
      </c>
      <c r="T98" s="4">
        <v>0.5</v>
      </c>
      <c r="U98" s="4" t="s">
        <v>207</v>
      </c>
      <c r="V98" s="4">
        <v>7</v>
      </c>
      <c r="W98" s="14">
        <f>CT_ValidationScore!D26</f>
        <v>89.841269841269849</v>
      </c>
      <c r="AI98">
        <f t="shared" ca="1" si="14"/>
        <v>2.9254532230867629</v>
      </c>
      <c r="AJ98">
        <f t="shared" ca="1" si="15"/>
        <v>-5.9839514334916331</v>
      </c>
    </row>
    <row r="99" spans="1:36" x14ac:dyDescent="0.2">
      <c r="A99">
        <v>25</v>
      </c>
      <c r="B99">
        <v>2</v>
      </c>
      <c r="C99" t="s">
        <v>16</v>
      </c>
      <c r="D99" t="s">
        <v>51</v>
      </c>
      <c r="E99" t="s">
        <v>52</v>
      </c>
      <c r="F99" t="s">
        <v>54</v>
      </c>
      <c r="G99" t="s">
        <v>55</v>
      </c>
      <c r="H99">
        <v>0</v>
      </c>
      <c r="I99">
        <v>-15</v>
      </c>
      <c r="J99">
        <v>232</v>
      </c>
      <c r="K99">
        <v>217</v>
      </c>
      <c r="L99">
        <v>0</v>
      </c>
      <c r="M99" t="b">
        <f t="shared" si="16"/>
        <v>0</v>
      </c>
      <c r="N99" s="4">
        <f t="shared" si="17"/>
        <v>0</v>
      </c>
      <c r="O99" t="b">
        <f t="shared" si="13"/>
        <v>0</v>
      </c>
      <c r="P99" s="4">
        <v>1</v>
      </c>
      <c r="AI99">
        <f t="shared" ca="1" si="14"/>
        <v>1.9536606012114368</v>
      </c>
      <c r="AJ99">
        <f t="shared" ca="1" si="15"/>
        <v>-15.046547518390375</v>
      </c>
    </row>
    <row r="100" spans="1:36" x14ac:dyDescent="0.2">
      <c r="A100">
        <v>3</v>
      </c>
      <c r="B100">
        <v>1</v>
      </c>
      <c r="C100" t="s">
        <v>16</v>
      </c>
      <c r="D100" t="s">
        <v>54</v>
      </c>
      <c r="E100" t="s">
        <v>55</v>
      </c>
      <c r="F100" t="s">
        <v>49</v>
      </c>
      <c r="G100" t="s">
        <v>50</v>
      </c>
      <c r="H100">
        <v>7</v>
      </c>
      <c r="I100">
        <v>-13</v>
      </c>
      <c r="J100">
        <v>153</v>
      </c>
      <c r="K100">
        <v>133</v>
      </c>
      <c r="L100">
        <v>0</v>
      </c>
      <c r="M100" t="b">
        <f t="shared" si="16"/>
        <v>0</v>
      </c>
      <c r="N100" s="4">
        <f t="shared" si="17"/>
        <v>0</v>
      </c>
      <c r="O100" t="b">
        <f t="shared" si="13"/>
        <v>0</v>
      </c>
      <c r="P100" s="4">
        <v>2</v>
      </c>
      <c r="AI100">
        <f t="shared" ca="1" si="14"/>
        <v>0.93402874102185651</v>
      </c>
      <c r="AJ100">
        <f t="shared" ca="1" si="15"/>
        <v>-13.026302924753686</v>
      </c>
    </row>
    <row r="101" spans="1:36" x14ac:dyDescent="0.2">
      <c r="A101">
        <v>19</v>
      </c>
      <c r="B101">
        <v>3</v>
      </c>
      <c r="C101" t="s">
        <v>16</v>
      </c>
      <c r="D101" t="s">
        <v>54</v>
      </c>
      <c r="E101" t="s">
        <v>55</v>
      </c>
      <c r="F101" t="s">
        <v>109</v>
      </c>
      <c r="G101" t="s">
        <v>18</v>
      </c>
      <c r="H101">
        <v>-3</v>
      </c>
      <c r="I101">
        <v>-21</v>
      </c>
      <c r="J101">
        <v>134</v>
      </c>
      <c r="K101">
        <v>116</v>
      </c>
      <c r="L101">
        <v>0</v>
      </c>
      <c r="M101" t="b">
        <f t="shared" si="16"/>
        <v>0</v>
      </c>
      <c r="N101" s="4">
        <f t="shared" si="17"/>
        <v>0</v>
      </c>
      <c r="O101" t="b">
        <f t="shared" si="13"/>
        <v>0</v>
      </c>
      <c r="P101" s="4">
        <v>2</v>
      </c>
      <c r="AI101">
        <f t="shared" ca="1" si="14"/>
        <v>3.0281506070261672</v>
      </c>
      <c r="AJ101">
        <f t="shared" ca="1" si="15"/>
        <v>-20.959413042652546</v>
      </c>
    </row>
    <row r="102" spans="1:36" x14ac:dyDescent="0.2">
      <c r="A102">
        <v>6</v>
      </c>
      <c r="B102">
        <v>4</v>
      </c>
      <c r="C102" t="s">
        <v>16</v>
      </c>
      <c r="D102" t="s">
        <v>135</v>
      </c>
      <c r="E102" t="s">
        <v>136</v>
      </c>
      <c r="F102" t="s">
        <v>24</v>
      </c>
      <c r="G102" t="s">
        <v>25</v>
      </c>
      <c r="H102">
        <v>0</v>
      </c>
      <c r="I102">
        <v>-1</v>
      </c>
      <c r="J102">
        <v>187</v>
      </c>
      <c r="K102">
        <v>186</v>
      </c>
      <c r="L102">
        <v>0</v>
      </c>
      <c r="M102" t="b">
        <f t="shared" si="16"/>
        <v>0</v>
      </c>
      <c r="N102" s="4">
        <f t="shared" si="17"/>
        <v>0</v>
      </c>
      <c r="O102" t="b">
        <f t="shared" si="13"/>
        <v>0</v>
      </c>
      <c r="P102" s="4">
        <v>1</v>
      </c>
      <c r="AI102">
        <f t="shared" ca="1" si="14"/>
        <v>3.929591322568688</v>
      </c>
      <c r="AJ102">
        <f t="shared" ca="1" si="15"/>
        <v>-0.92275179654656314</v>
      </c>
    </row>
    <row r="103" spans="1:36" x14ac:dyDescent="0.2">
      <c r="A103">
        <v>28</v>
      </c>
      <c r="B103">
        <v>5</v>
      </c>
      <c r="C103" t="s">
        <v>16</v>
      </c>
      <c r="D103" t="s">
        <v>120</v>
      </c>
      <c r="E103" t="s">
        <v>121</v>
      </c>
      <c r="F103" t="s">
        <v>24</v>
      </c>
      <c r="G103" t="s">
        <v>25</v>
      </c>
      <c r="H103">
        <v>-5</v>
      </c>
      <c r="I103">
        <v>-37</v>
      </c>
      <c r="J103">
        <v>224</v>
      </c>
      <c r="K103">
        <v>192</v>
      </c>
      <c r="L103">
        <v>0</v>
      </c>
      <c r="M103" t="b">
        <f t="shared" si="16"/>
        <v>0</v>
      </c>
      <c r="N103" s="4">
        <f t="shared" si="17"/>
        <v>0</v>
      </c>
      <c r="O103" t="b">
        <f t="shared" si="13"/>
        <v>0</v>
      </c>
      <c r="P103" s="4">
        <v>1</v>
      </c>
      <c r="AI103">
        <f t="shared" ca="1" si="14"/>
        <v>5.0993192101116982</v>
      </c>
      <c r="AJ103">
        <f t="shared" ca="1" si="15"/>
        <v>-36.93499197710981</v>
      </c>
    </row>
    <row r="104" spans="1:36" x14ac:dyDescent="0.2">
      <c r="A104">
        <v>26</v>
      </c>
      <c r="B104">
        <v>3</v>
      </c>
      <c r="C104" t="s">
        <v>16</v>
      </c>
      <c r="D104" t="s">
        <v>54</v>
      </c>
      <c r="E104" t="s">
        <v>55</v>
      </c>
      <c r="F104" t="s">
        <v>101</v>
      </c>
      <c r="G104" t="s">
        <v>102</v>
      </c>
      <c r="H104">
        <v>0</v>
      </c>
      <c r="I104">
        <v>-38</v>
      </c>
      <c r="J104">
        <v>275</v>
      </c>
      <c r="K104">
        <v>237</v>
      </c>
      <c r="L104">
        <v>1</v>
      </c>
      <c r="M104" t="b">
        <f t="shared" si="16"/>
        <v>0</v>
      </c>
      <c r="N104" s="4">
        <f t="shared" si="17"/>
        <v>0</v>
      </c>
      <c r="O104" t="b">
        <f t="shared" si="13"/>
        <v>0</v>
      </c>
      <c r="P104" s="4">
        <v>1</v>
      </c>
      <c r="AI104">
        <f t="shared" ca="1" si="14"/>
        <v>2.9926127590260601</v>
      </c>
      <c r="AJ104">
        <f t="shared" ca="1" si="15"/>
        <v>-38.029806564831141</v>
      </c>
    </row>
    <row r="105" spans="1:36" x14ac:dyDescent="0.2">
      <c r="A105">
        <v>13</v>
      </c>
      <c r="B105">
        <v>4</v>
      </c>
      <c r="C105" t="s">
        <v>16</v>
      </c>
      <c r="D105" t="s">
        <v>19</v>
      </c>
      <c r="E105" t="s">
        <v>20</v>
      </c>
      <c r="F105" t="s">
        <v>46</v>
      </c>
      <c r="G105" t="s">
        <v>47</v>
      </c>
      <c r="H105">
        <v>-1</v>
      </c>
      <c r="I105">
        <v>-7</v>
      </c>
      <c r="J105">
        <v>167</v>
      </c>
      <c r="K105">
        <v>161</v>
      </c>
      <c r="L105">
        <v>0</v>
      </c>
      <c r="M105" t="b">
        <f t="shared" si="16"/>
        <v>0</v>
      </c>
      <c r="N105" s="4">
        <f t="shared" si="17"/>
        <v>0</v>
      </c>
      <c r="O105" t="b">
        <f t="shared" si="13"/>
        <v>0</v>
      </c>
      <c r="P105" s="4">
        <v>2</v>
      </c>
      <c r="AI105">
        <f t="shared" ca="1" si="14"/>
        <v>3.9540986486697265</v>
      </c>
      <c r="AJ105">
        <f t="shared" ca="1" si="15"/>
        <v>-7.0456581511527911</v>
      </c>
    </row>
    <row r="106" spans="1:36" x14ac:dyDescent="0.2">
      <c r="A106">
        <v>11</v>
      </c>
      <c r="B106">
        <v>2</v>
      </c>
      <c r="C106" t="s">
        <v>16</v>
      </c>
      <c r="D106" t="s">
        <v>24</v>
      </c>
      <c r="E106" t="s">
        <v>25</v>
      </c>
      <c r="F106" t="s">
        <v>209</v>
      </c>
      <c r="G106" t="s">
        <v>210</v>
      </c>
      <c r="H106">
        <v>-5</v>
      </c>
      <c r="I106">
        <v>-13</v>
      </c>
      <c r="J106">
        <v>116</v>
      </c>
      <c r="K106">
        <v>108</v>
      </c>
      <c r="L106">
        <v>0</v>
      </c>
      <c r="M106" t="b">
        <f t="shared" si="16"/>
        <v>0</v>
      </c>
      <c r="N106" s="4">
        <f t="shared" si="17"/>
        <v>0</v>
      </c>
      <c r="O106" t="b">
        <f t="shared" si="13"/>
        <v>0</v>
      </c>
      <c r="P106" s="4">
        <v>2</v>
      </c>
      <c r="AI106">
        <f t="shared" ca="1" si="14"/>
        <v>2.0094977011563553</v>
      </c>
      <c r="AJ106">
        <f t="shared" ca="1" si="15"/>
        <v>-13.040015684622336</v>
      </c>
    </row>
    <row r="107" spans="1:36" x14ac:dyDescent="0.2">
      <c r="A107">
        <v>30</v>
      </c>
      <c r="B107">
        <v>7</v>
      </c>
      <c r="C107" t="s">
        <v>16</v>
      </c>
      <c r="D107" t="s">
        <v>24</v>
      </c>
      <c r="E107" t="s">
        <v>25</v>
      </c>
      <c r="F107" t="s">
        <v>209</v>
      </c>
      <c r="G107" t="s">
        <v>210</v>
      </c>
      <c r="H107">
        <v>-6</v>
      </c>
      <c r="I107">
        <v>-17</v>
      </c>
      <c r="J107">
        <v>116</v>
      </c>
      <c r="K107">
        <v>105</v>
      </c>
      <c r="L107">
        <v>1</v>
      </c>
      <c r="M107" t="b">
        <f t="shared" si="16"/>
        <v>0</v>
      </c>
      <c r="N107" s="4">
        <f t="shared" si="17"/>
        <v>0</v>
      </c>
      <c r="O107" t="b">
        <f t="shared" si="13"/>
        <v>0</v>
      </c>
      <c r="P107" s="4">
        <v>2</v>
      </c>
      <c r="AI107">
        <f t="shared" ca="1" si="14"/>
        <v>6.9837042520840873</v>
      </c>
      <c r="AJ107">
        <f t="shared" ca="1" si="15"/>
        <v>-16.941853002940366</v>
      </c>
    </row>
    <row r="108" spans="1:36" x14ac:dyDescent="0.2">
      <c r="A108">
        <v>9</v>
      </c>
      <c r="B108">
        <v>7</v>
      </c>
      <c r="C108" t="s">
        <v>16</v>
      </c>
      <c r="D108" t="s">
        <v>109</v>
      </c>
      <c r="E108" t="s">
        <v>18</v>
      </c>
      <c r="F108" t="s">
        <v>24</v>
      </c>
      <c r="G108" t="s">
        <v>25</v>
      </c>
      <c r="H108">
        <v>-6</v>
      </c>
      <c r="I108">
        <v>-19</v>
      </c>
      <c r="J108">
        <v>245</v>
      </c>
      <c r="K108">
        <v>232</v>
      </c>
      <c r="L108">
        <v>0</v>
      </c>
      <c r="M108" t="b">
        <f t="shared" si="16"/>
        <v>0</v>
      </c>
      <c r="N108" s="4">
        <f t="shared" si="17"/>
        <v>0</v>
      </c>
      <c r="O108" t="b">
        <f t="shared" si="13"/>
        <v>0</v>
      </c>
      <c r="P108" s="4">
        <v>1</v>
      </c>
      <c r="AI108">
        <f t="shared" ca="1" si="14"/>
        <v>6.9099437413126346</v>
      </c>
      <c r="AJ108">
        <f t="shared" ca="1" si="15"/>
        <v>-18.970914235612224</v>
      </c>
    </row>
    <row r="109" spans="1:36" x14ac:dyDescent="0.2">
      <c r="A109">
        <v>17</v>
      </c>
      <c r="B109">
        <v>1</v>
      </c>
      <c r="C109" t="s">
        <v>16</v>
      </c>
      <c r="D109" t="s">
        <v>24</v>
      </c>
      <c r="E109" t="s">
        <v>25</v>
      </c>
      <c r="F109" t="s">
        <v>109</v>
      </c>
      <c r="G109" t="s">
        <v>18</v>
      </c>
      <c r="H109">
        <v>33</v>
      </c>
      <c r="I109">
        <v>7</v>
      </c>
      <c r="J109">
        <v>216</v>
      </c>
      <c r="K109">
        <v>190</v>
      </c>
      <c r="L109">
        <v>0</v>
      </c>
      <c r="M109" t="b">
        <f t="shared" si="16"/>
        <v>1</v>
      </c>
      <c r="N109" s="4">
        <f t="shared" si="17"/>
        <v>0</v>
      </c>
      <c r="O109" t="b">
        <f t="shared" si="13"/>
        <v>0</v>
      </c>
      <c r="P109" s="4">
        <v>1</v>
      </c>
      <c r="AI109">
        <f t="shared" ca="1" si="14"/>
        <v>0.94941179561661426</v>
      </c>
      <c r="AJ109">
        <f t="shared" ca="1" si="15"/>
        <v>6.980660216340576</v>
      </c>
    </row>
    <row r="110" spans="1:36" x14ac:dyDescent="0.2">
      <c r="A110">
        <v>24</v>
      </c>
      <c r="B110">
        <v>1</v>
      </c>
      <c r="C110" t="s">
        <v>16</v>
      </c>
      <c r="D110" t="s">
        <v>211</v>
      </c>
      <c r="E110" t="s">
        <v>212</v>
      </c>
      <c r="F110" t="s">
        <v>24</v>
      </c>
      <c r="G110" t="s">
        <v>25</v>
      </c>
      <c r="H110">
        <v>0</v>
      </c>
      <c r="I110">
        <v>-8</v>
      </c>
      <c r="J110">
        <v>193</v>
      </c>
      <c r="K110">
        <v>185</v>
      </c>
      <c r="L110">
        <v>0</v>
      </c>
      <c r="M110" t="b">
        <f t="shared" si="16"/>
        <v>0</v>
      </c>
      <c r="N110" s="4">
        <f t="shared" si="17"/>
        <v>0</v>
      </c>
      <c r="O110" t="b">
        <f t="shared" si="13"/>
        <v>0</v>
      </c>
      <c r="P110" s="4">
        <v>1</v>
      </c>
      <c r="AI110">
        <f t="shared" ca="1" si="14"/>
        <v>0.9424642408317695</v>
      </c>
      <c r="AJ110">
        <f t="shared" ca="1" si="15"/>
        <v>-8.0563758993193293</v>
      </c>
    </row>
    <row r="111" spans="1:36" x14ac:dyDescent="0.2">
      <c r="A111">
        <v>18</v>
      </c>
      <c r="B111">
        <v>2</v>
      </c>
      <c r="C111" t="s">
        <v>16</v>
      </c>
      <c r="D111" t="s">
        <v>109</v>
      </c>
      <c r="E111" t="s">
        <v>18</v>
      </c>
      <c r="F111" t="s">
        <v>24</v>
      </c>
      <c r="G111" t="s">
        <v>25</v>
      </c>
      <c r="H111">
        <v>-5</v>
      </c>
      <c r="I111">
        <v>-33</v>
      </c>
      <c r="J111">
        <v>227</v>
      </c>
      <c r="K111">
        <v>199</v>
      </c>
      <c r="L111">
        <v>0</v>
      </c>
      <c r="M111" t="b">
        <f t="shared" si="16"/>
        <v>0</v>
      </c>
      <c r="N111" s="4">
        <f t="shared" si="17"/>
        <v>0</v>
      </c>
      <c r="O111" t="b">
        <f t="shared" si="13"/>
        <v>0</v>
      </c>
      <c r="P111" s="4">
        <v>1</v>
      </c>
      <c r="AI111">
        <f t="shared" ca="1" si="14"/>
        <v>1.9710037260333468</v>
      </c>
      <c r="AJ111">
        <f t="shared" ca="1" si="15"/>
        <v>-32.936260355600922</v>
      </c>
    </row>
    <row r="112" spans="1:36" x14ac:dyDescent="0.2">
      <c r="A112">
        <v>9</v>
      </c>
      <c r="B112">
        <v>7</v>
      </c>
      <c r="C112" t="s">
        <v>16</v>
      </c>
      <c r="D112" t="s">
        <v>101</v>
      </c>
      <c r="E112" t="s">
        <v>102</v>
      </c>
      <c r="F112" t="s">
        <v>37</v>
      </c>
      <c r="G112" t="s">
        <v>38</v>
      </c>
      <c r="H112">
        <v>-3</v>
      </c>
      <c r="I112">
        <v>-18</v>
      </c>
      <c r="J112">
        <v>276</v>
      </c>
      <c r="K112">
        <v>261</v>
      </c>
      <c r="L112">
        <v>1</v>
      </c>
      <c r="M112" t="b">
        <f t="shared" si="16"/>
        <v>0</v>
      </c>
      <c r="N112" s="4">
        <f t="shared" si="17"/>
        <v>0</v>
      </c>
      <c r="O112" t="b">
        <f t="shared" si="13"/>
        <v>0</v>
      </c>
      <c r="P112" s="4">
        <v>1</v>
      </c>
      <c r="AI112">
        <f t="shared" ca="1" si="14"/>
        <v>7.0834693672464955</v>
      </c>
      <c r="AJ112">
        <f t="shared" ca="1" si="15"/>
        <v>-17.901266463699635</v>
      </c>
    </row>
    <row r="113" spans="1:36" x14ac:dyDescent="0.2">
      <c r="A113">
        <v>27</v>
      </c>
      <c r="B113">
        <v>4</v>
      </c>
      <c r="C113" t="s">
        <v>16</v>
      </c>
      <c r="D113" t="s">
        <v>110</v>
      </c>
      <c r="E113" t="s">
        <v>111</v>
      </c>
      <c r="F113" t="s">
        <v>24</v>
      </c>
      <c r="G113" t="s">
        <v>25</v>
      </c>
      <c r="H113">
        <v>-2</v>
      </c>
      <c r="I113">
        <v>-22</v>
      </c>
      <c r="J113">
        <v>178</v>
      </c>
      <c r="K113">
        <v>158</v>
      </c>
      <c r="L113">
        <v>1</v>
      </c>
      <c r="M113" t="b">
        <f t="shared" si="16"/>
        <v>0</v>
      </c>
      <c r="N113" s="4">
        <f t="shared" si="17"/>
        <v>0</v>
      </c>
      <c r="O113" t="b">
        <f t="shared" si="13"/>
        <v>0</v>
      </c>
      <c r="P113" s="4">
        <v>2</v>
      </c>
      <c r="AI113">
        <f t="shared" ca="1" si="14"/>
        <v>3.9319772490289959</v>
      </c>
      <c r="AJ113">
        <f t="shared" ca="1" si="15"/>
        <v>-22.063172505595951</v>
      </c>
    </row>
    <row r="114" spans="1:36" x14ac:dyDescent="0.2">
      <c r="A114">
        <v>15</v>
      </c>
      <c r="B114">
        <v>6</v>
      </c>
      <c r="C114" t="s">
        <v>16</v>
      </c>
      <c r="D114" t="s">
        <v>24</v>
      </c>
      <c r="E114" t="s">
        <v>25</v>
      </c>
      <c r="F114" t="s">
        <v>126</v>
      </c>
      <c r="G114" t="s">
        <v>127</v>
      </c>
      <c r="H114">
        <v>-1</v>
      </c>
      <c r="I114">
        <v>-10</v>
      </c>
      <c r="J114">
        <v>149</v>
      </c>
      <c r="K114">
        <v>140</v>
      </c>
      <c r="L114">
        <v>0</v>
      </c>
      <c r="M114" t="b">
        <f t="shared" si="16"/>
        <v>0</v>
      </c>
      <c r="N114" s="4">
        <f t="shared" si="17"/>
        <v>0</v>
      </c>
      <c r="O114" t="b">
        <f t="shared" si="13"/>
        <v>0</v>
      </c>
      <c r="P114" s="4">
        <v>2</v>
      </c>
      <c r="AI114">
        <f t="shared" ca="1" si="14"/>
        <v>6.0366639433585414</v>
      </c>
      <c r="AJ114">
        <f t="shared" ca="1" si="15"/>
        <v>-9.9775635538077587</v>
      </c>
    </row>
    <row r="115" spans="1:36" x14ac:dyDescent="0.2">
      <c r="A115">
        <v>13</v>
      </c>
      <c r="B115">
        <v>4</v>
      </c>
      <c r="C115" t="s">
        <v>16</v>
      </c>
      <c r="D115" t="s">
        <v>24</v>
      </c>
      <c r="E115" t="s">
        <v>25</v>
      </c>
      <c r="F115" t="s">
        <v>84</v>
      </c>
      <c r="G115" t="s">
        <v>85</v>
      </c>
      <c r="H115">
        <v>-3</v>
      </c>
      <c r="I115">
        <v>-14</v>
      </c>
      <c r="J115">
        <v>162</v>
      </c>
      <c r="K115">
        <v>151</v>
      </c>
      <c r="L115">
        <v>0</v>
      </c>
      <c r="M115" t="b">
        <f t="shared" si="16"/>
        <v>0</v>
      </c>
      <c r="N115" s="4">
        <f t="shared" si="17"/>
        <v>0</v>
      </c>
      <c r="O115" t="b">
        <f t="shared" si="13"/>
        <v>0</v>
      </c>
      <c r="P115" s="4">
        <v>2</v>
      </c>
      <c r="AI115">
        <f t="shared" ca="1" si="14"/>
        <v>4.0846374902236899</v>
      </c>
      <c r="AJ115">
        <f t="shared" ca="1" si="15"/>
        <v>-13.916144626055241</v>
      </c>
    </row>
    <row r="116" spans="1:36" x14ac:dyDescent="0.2">
      <c r="A116">
        <v>9</v>
      </c>
      <c r="B116">
        <v>7</v>
      </c>
      <c r="C116" t="s">
        <v>16</v>
      </c>
      <c r="D116" t="s">
        <v>54</v>
      </c>
      <c r="E116" t="s">
        <v>55</v>
      </c>
      <c r="F116" t="s">
        <v>60</v>
      </c>
      <c r="G116" t="s">
        <v>61</v>
      </c>
      <c r="H116">
        <v>1</v>
      </c>
      <c r="I116">
        <v>-13</v>
      </c>
      <c r="J116">
        <v>279</v>
      </c>
      <c r="K116">
        <v>265</v>
      </c>
      <c r="L116">
        <v>0</v>
      </c>
      <c r="M116" t="b">
        <f t="shared" si="16"/>
        <v>0</v>
      </c>
      <c r="N116" s="4">
        <f t="shared" si="17"/>
        <v>0</v>
      </c>
      <c r="O116" t="b">
        <f t="shared" si="13"/>
        <v>0</v>
      </c>
      <c r="P116" s="4">
        <v>1</v>
      </c>
      <c r="AI116">
        <f t="shared" ca="1" si="14"/>
        <v>6.9446976300508885</v>
      </c>
      <c r="AJ116">
        <f t="shared" ca="1" si="15"/>
        <v>-13.033266161999565</v>
      </c>
    </row>
    <row r="117" spans="1:36" x14ac:dyDescent="0.2">
      <c r="A117">
        <v>13</v>
      </c>
      <c r="B117">
        <v>4</v>
      </c>
      <c r="C117" t="s">
        <v>16</v>
      </c>
      <c r="D117" t="s">
        <v>24</v>
      </c>
      <c r="E117" t="s">
        <v>25</v>
      </c>
      <c r="F117" t="s">
        <v>54</v>
      </c>
      <c r="G117" t="s">
        <v>55</v>
      </c>
      <c r="H117">
        <v>-4</v>
      </c>
      <c r="I117">
        <v>-8</v>
      </c>
      <c r="J117">
        <v>146</v>
      </c>
      <c r="K117">
        <v>142</v>
      </c>
      <c r="L117">
        <v>1</v>
      </c>
      <c r="M117" t="b">
        <f t="shared" si="16"/>
        <v>0</v>
      </c>
      <c r="N117" s="4">
        <f t="shared" si="17"/>
        <v>0</v>
      </c>
      <c r="O117" t="b">
        <f t="shared" si="13"/>
        <v>0</v>
      </c>
      <c r="P117" s="4">
        <v>2</v>
      </c>
      <c r="AI117">
        <f t="shared" ca="1" si="14"/>
        <v>3.9833430900544387</v>
      </c>
      <c r="AJ117">
        <f t="shared" ca="1" si="15"/>
        <v>-7.9548598673586026</v>
      </c>
    </row>
    <row r="118" spans="1:36" x14ac:dyDescent="0.2">
      <c r="A118">
        <v>6</v>
      </c>
      <c r="B118">
        <v>4</v>
      </c>
      <c r="C118" t="s">
        <v>16</v>
      </c>
      <c r="D118" t="s">
        <v>35</v>
      </c>
      <c r="E118" t="s">
        <v>36</v>
      </c>
      <c r="F118" t="s">
        <v>17</v>
      </c>
      <c r="G118" t="s">
        <v>18</v>
      </c>
      <c r="H118">
        <v>-3</v>
      </c>
      <c r="I118">
        <v>-12</v>
      </c>
      <c r="J118">
        <v>301</v>
      </c>
      <c r="K118">
        <v>292</v>
      </c>
      <c r="L118">
        <v>1</v>
      </c>
      <c r="M118" t="b">
        <f t="shared" si="16"/>
        <v>0</v>
      </c>
      <c r="N118" s="4">
        <f t="shared" si="17"/>
        <v>0</v>
      </c>
      <c r="O118" t="b">
        <f t="shared" si="13"/>
        <v>0</v>
      </c>
      <c r="P118" s="4">
        <v>1</v>
      </c>
      <c r="AI118">
        <f t="shared" ca="1" si="14"/>
        <v>4.0183781139540296</v>
      </c>
      <c r="AJ118">
        <f t="shared" ca="1" si="15"/>
        <v>-11.937304767802944</v>
      </c>
    </row>
    <row r="119" spans="1:36" x14ac:dyDescent="0.2">
      <c r="A119">
        <v>12</v>
      </c>
      <c r="B119">
        <v>3</v>
      </c>
      <c r="C119" t="s">
        <v>16</v>
      </c>
      <c r="D119" t="s">
        <v>19</v>
      </c>
      <c r="E119" t="s">
        <v>20</v>
      </c>
      <c r="F119" t="s">
        <v>84</v>
      </c>
      <c r="G119" t="s">
        <v>85</v>
      </c>
      <c r="H119">
        <v>4</v>
      </c>
      <c r="I119">
        <v>3</v>
      </c>
      <c r="J119">
        <v>68</v>
      </c>
      <c r="K119">
        <v>67</v>
      </c>
      <c r="L119">
        <v>1</v>
      </c>
      <c r="M119" t="b">
        <f t="shared" si="16"/>
        <v>1</v>
      </c>
      <c r="N119" s="4">
        <f t="shared" si="17"/>
        <v>0</v>
      </c>
      <c r="O119" t="b">
        <f t="shared" si="13"/>
        <v>0</v>
      </c>
      <c r="P119" s="4">
        <v>2</v>
      </c>
      <c r="AI119">
        <f t="shared" ca="1" si="14"/>
        <v>3.0968872266901832</v>
      </c>
      <c r="AJ119">
        <f t="shared" ca="1" si="15"/>
        <v>3.0132698323805602</v>
      </c>
    </row>
    <row r="120" spans="1:36" x14ac:dyDescent="0.2">
      <c r="A120">
        <v>31</v>
      </c>
      <c r="B120">
        <v>1</v>
      </c>
      <c r="C120" t="s">
        <v>16</v>
      </c>
      <c r="D120" t="s">
        <v>54</v>
      </c>
      <c r="E120" t="s">
        <v>55</v>
      </c>
      <c r="F120" t="s">
        <v>126</v>
      </c>
      <c r="G120" t="s">
        <v>127</v>
      </c>
      <c r="H120">
        <v>-5</v>
      </c>
      <c r="I120">
        <v>0</v>
      </c>
      <c r="J120">
        <v>92</v>
      </c>
      <c r="K120">
        <v>97</v>
      </c>
      <c r="L120">
        <v>1</v>
      </c>
      <c r="M120" t="b">
        <f t="shared" si="16"/>
        <v>0</v>
      </c>
      <c r="N120" s="4">
        <f t="shared" si="17"/>
        <v>0</v>
      </c>
      <c r="O120" t="b">
        <f t="shared" si="13"/>
        <v>0</v>
      </c>
      <c r="P120" s="4">
        <v>2</v>
      </c>
      <c r="AI120">
        <f t="shared" ca="1" si="14"/>
        <v>0.95661788069074094</v>
      </c>
      <c r="AJ120">
        <f t="shared" ca="1" si="15"/>
        <v>3.806590894517331E-2</v>
      </c>
    </row>
    <row r="121" spans="1:36" x14ac:dyDescent="0.2">
      <c r="A121">
        <v>27</v>
      </c>
      <c r="B121">
        <v>4</v>
      </c>
      <c r="C121" t="s">
        <v>16</v>
      </c>
      <c r="D121" t="s">
        <v>24</v>
      </c>
      <c r="E121" t="s">
        <v>25</v>
      </c>
      <c r="F121" t="s">
        <v>213</v>
      </c>
      <c r="G121" t="s">
        <v>214</v>
      </c>
      <c r="H121">
        <v>-7</v>
      </c>
      <c r="I121">
        <v>-13</v>
      </c>
      <c r="J121">
        <v>72</v>
      </c>
      <c r="K121">
        <v>66</v>
      </c>
      <c r="L121">
        <v>0</v>
      </c>
      <c r="M121" t="b">
        <f t="shared" si="16"/>
        <v>0</v>
      </c>
      <c r="N121" s="4">
        <f t="shared" si="17"/>
        <v>0</v>
      </c>
      <c r="O121" t="b">
        <f t="shared" si="13"/>
        <v>0</v>
      </c>
      <c r="P121" s="4">
        <v>2</v>
      </c>
      <c r="AI121">
        <f t="shared" ca="1" si="14"/>
        <v>3.9223936463579538</v>
      </c>
      <c r="AJ121">
        <f t="shared" ca="1" si="15"/>
        <v>-12.98554228646473</v>
      </c>
    </row>
    <row r="122" spans="1:36" x14ac:dyDescent="0.2">
      <c r="A122">
        <v>9</v>
      </c>
      <c r="B122">
        <v>7</v>
      </c>
      <c r="C122" t="s">
        <v>16</v>
      </c>
      <c r="D122" t="s">
        <v>24</v>
      </c>
      <c r="E122" t="s">
        <v>25</v>
      </c>
      <c r="F122" t="s">
        <v>215</v>
      </c>
      <c r="G122" t="s">
        <v>216</v>
      </c>
      <c r="H122">
        <v>-3</v>
      </c>
      <c r="I122">
        <v>-5</v>
      </c>
      <c r="J122">
        <v>175</v>
      </c>
      <c r="K122">
        <v>173</v>
      </c>
      <c r="L122">
        <v>0</v>
      </c>
      <c r="M122" t="b">
        <f t="shared" si="16"/>
        <v>0</v>
      </c>
      <c r="N122" s="4">
        <f t="shared" si="17"/>
        <v>0</v>
      </c>
      <c r="O122" t="b">
        <f t="shared" si="13"/>
        <v>0</v>
      </c>
      <c r="P122" s="4">
        <v>2</v>
      </c>
      <c r="AI122">
        <f t="shared" ca="1" si="14"/>
        <v>6.9976528340525075</v>
      </c>
      <c r="AJ122">
        <f t="shared" ca="1" si="15"/>
        <v>-5.0609044216019141</v>
      </c>
    </row>
    <row r="123" spans="1:36" x14ac:dyDescent="0.2">
      <c r="A123">
        <v>25</v>
      </c>
      <c r="B123">
        <v>2</v>
      </c>
      <c r="C123" t="s">
        <v>16</v>
      </c>
      <c r="D123" t="s">
        <v>101</v>
      </c>
      <c r="E123" t="s">
        <v>102</v>
      </c>
      <c r="F123" t="s">
        <v>49</v>
      </c>
      <c r="G123" t="s">
        <v>50</v>
      </c>
      <c r="H123">
        <v>-6</v>
      </c>
      <c r="I123">
        <v>-20</v>
      </c>
      <c r="J123">
        <v>336</v>
      </c>
      <c r="K123">
        <v>322</v>
      </c>
      <c r="L123">
        <v>0</v>
      </c>
      <c r="M123" t="b">
        <f t="shared" si="16"/>
        <v>0</v>
      </c>
      <c r="N123" s="4">
        <f t="shared" si="17"/>
        <v>0</v>
      </c>
      <c r="O123" t="b">
        <f t="shared" si="13"/>
        <v>0</v>
      </c>
      <c r="P123" s="4">
        <v>1</v>
      </c>
      <c r="AI123">
        <f t="shared" ca="1" si="14"/>
        <v>1.9399541909908793</v>
      </c>
      <c r="AJ123">
        <f t="shared" ca="1" si="15"/>
        <v>-19.92236155211215</v>
      </c>
    </row>
    <row r="124" spans="1:36" x14ac:dyDescent="0.2">
      <c r="A124">
        <v>6</v>
      </c>
      <c r="B124">
        <v>4</v>
      </c>
      <c r="C124" t="s">
        <v>16</v>
      </c>
      <c r="D124" t="s">
        <v>24</v>
      </c>
      <c r="E124" t="s">
        <v>25</v>
      </c>
      <c r="F124" t="s">
        <v>92</v>
      </c>
      <c r="G124" t="s">
        <v>93</v>
      </c>
      <c r="H124">
        <v>0</v>
      </c>
      <c r="I124">
        <v>-13</v>
      </c>
      <c r="J124">
        <v>225</v>
      </c>
      <c r="K124">
        <v>212</v>
      </c>
      <c r="L124">
        <v>0</v>
      </c>
      <c r="M124" t="b">
        <f t="shared" si="16"/>
        <v>0</v>
      </c>
      <c r="N124" s="4">
        <f t="shared" si="17"/>
        <v>0</v>
      </c>
      <c r="O124" t="b">
        <f t="shared" si="13"/>
        <v>0</v>
      </c>
      <c r="P124" s="4">
        <v>1</v>
      </c>
      <c r="AI124">
        <f t="shared" ca="1" si="14"/>
        <v>3.9622007357516922</v>
      </c>
      <c r="AJ124">
        <f t="shared" ca="1" si="15"/>
        <v>-13.064145078095056</v>
      </c>
    </row>
    <row r="125" spans="1:36" x14ac:dyDescent="0.2">
      <c r="A125">
        <v>21</v>
      </c>
      <c r="B125">
        <v>5</v>
      </c>
      <c r="C125" t="s">
        <v>16</v>
      </c>
      <c r="D125" t="s">
        <v>24</v>
      </c>
      <c r="E125" t="s">
        <v>25</v>
      </c>
      <c r="F125" t="s">
        <v>217</v>
      </c>
      <c r="G125" t="s">
        <v>218</v>
      </c>
      <c r="H125">
        <v>30</v>
      </c>
      <c r="I125">
        <v>4</v>
      </c>
      <c r="J125">
        <v>145</v>
      </c>
      <c r="K125">
        <v>119</v>
      </c>
      <c r="L125">
        <v>0</v>
      </c>
      <c r="M125" t="b">
        <f t="shared" si="16"/>
        <v>1</v>
      </c>
      <c r="N125" s="4">
        <f t="shared" si="17"/>
        <v>0</v>
      </c>
      <c r="O125" t="b">
        <f t="shared" si="13"/>
        <v>0</v>
      </c>
      <c r="P125" s="4">
        <v>2</v>
      </c>
      <c r="AI125">
        <f t="shared" ca="1" si="14"/>
        <v>5.0909945704933186</v>
      </c>
      <c r="AJ125">
        <f t="shared" ca="1" si="15"/>
        <v>4.0374676492983896</v>
      </c>
    </row>
    <row r="126" spans="1:36" x14ac:dyDescent="0.2">
      <c r="A126">
        <v>5</v>
      </c>
      <c r="B126">
        <v>3</v>
      </c>
      <c r="C126" t="s">
        <v>16</v>
      </c>
      <c r="D126" t="s">
        <v>24</v>
      </c>
      <c r="E126" t="s">
        <v>25</v>
      </c>
      <c r="F126" t="s">
        <v>19</v>
      </c>
      <c r="G126" t="s">
        <v>20</v>
      </c>
      <c r="H126">
        <v>-3</v>
      </c>
      <c r="I126">
        <v>11</v>
      </c>
      <c r="J126">
        <v>179</v>
      </c>
      <c r="K126">
        <v>193</v>
      </c>
      <c r="L126">
        <v>0</v>
      </c>
      <c r="M126" t="b">
        <f t="shared" si="16"/>
        <v>1</v>
      </c>
      <c r="N126" s="4">
        <f t="shared" si="17"/>
        <v>0</v>
      </c>
      <c r="O126" t="b">
        <f t="shared" si="13"/>
        <v>0</v>
      </c>
      <c r="P126" s="4">
        <v>2</v>
      </c>
      <c r="AI126">
        <f t="shared" ca="1" si="14"/>
        <v>3.0203405446830516</v>
      </c>
      <c r="AJ126">
        <f t="shared" ca="1" si="15"/>
        <v>10.975104164027037</v>
      </c>
    </row>
    <row r="127" spans="1:36" x14ac:dyDescent="0.2">
      <c r="A127">
        <v>28</v>
      </c>
      <c r="B127">
        <v>5</v>
      </c>
      <c r="C127" t="s">
        <v>16</v>
      </c>
      <c r="D127" t="s">
        <v>19</v>
      </c>
      <c r="E127" t="s">
        <v>20</v>
      </c>
      <c r="F127" t="s">
        <v>17</v>
      </c>
      <c r="G127" t="s">
        <v>18</v>
      </c>
      <c r="H127">
        <v>33</v>
      </c>
      <c r="I127">
        <v>16</v>
      </c>
      <c r="J127">
        <v>184</v>
      </c>
      <c r="K127">
        <v>167</v>
      </c>
      <c r="L127">
        <v>1</v>
      </c>
      <c r="M127" t="b">
        <f t="shared" si="16"/>
        <v>1</v>
      </c>
      <c r="N127" s="4">
        <f t="shared" si="17"/>
        <v>0</v>
      </c>
      <c r="O127" t="b">
        <f t="shared" si="13"/>
        <v>0</v>
      </c>
      <c r="P127" s="4">
        <v>2</v>
      </c>
      <c r="AI127">
        <f t="shared" ca="1" si="14"/>
        <v>5.0654489042886359</v>
      </c>
      <c r="AJ127">
        <f t="shared" ca="1" si="15"/>
        <v>15.962920216906562</v>
      </c>
    </row>
    <row r="128" spans="1:36" x14ac:dyDescent="0.2">
      <c r="A128">
        <v>21</v>
      </c>
      <c r="B128">
        <v>5</v>
      </c>
      <c r="C128" t="s">
        <v>16</v>
      </c>
      <c r="D128" t="s">
        <v>24</v>
      </c>
      <c r="E128" t="s">
        <v>25</v>
      </c>
      <c r="F128" t="s">
        <v>219</v>
      </c>
      <c r="G128" t="s">
        <v>220</v>
      </c>
      <c r="H128">
        <v>5</v>
      </c>
      <c r="I128">
        <v>0</v>
      </c>
      <c r="J128">
        <v>61</v>
      </c>
      <c r="K128">
        <v>56</v>
      </c>
      <c r="L128">
        <v>0</v>
      </c>
      <c r="M128" t="b">
        <f t="shared" si="16"/>
        <v>0</v>
      </c>
      <c r="N128" s="4">
        <f t="shared" si="17"/>
        <v>0</v>
      </c>
      <c r="O128" t="b">
        <f t="shared" si="13"/>
        <v>0</v>
      </c>
      <c r="P128" s="4">
        <v>2</v>
      </c>
      <c r="AI128">
        <f t="shared" ca="1" si="14"/>
        <v>5.0915202677671845</v>
      </c>
      <c r="AJ128">
        <f t="shared" ca="1" si="15"/>
        <v>4.0384351633668936E-2</v>
      </c>
    </row>
    <row r="129" spans="1:36" x14ac:dyDescent="0.2">
      <c r="A129">
        <v>31</v>
      </c>
      <c r="B129">
        <v>1</v>
      </c>
      <c r="C129" t="s">
        <v>16</v>
      </c>
      <c r="D129" t="s">
        <v>219</v>
      </c>
      <c r="E129" t="s">
        <v>220</v>
      </c>
      <c r="F129" t="s">
        <v>24</v>
      </c>
      <c r="G129" t="s">
        <v>25</v>
      </c>
      <c r="H129">
        <v>-9</v>
      </c>
      <c r="I129">
        <v>-22</v>
      </c>
      <c r="J129">
        <v>68</v>
      </c>
      <c r="K129">
        <v>55</v>
      </c>
      <c r="L129">
        <v>0</v>
      </c>
      <c r="M129" t="b">
        <f t="shared" si="16"/>
        <v>0</v>
      </c>
      <c r="N129" s="4">
        <f t="shared" si="17"/>
        <v>0</v>
      </c>
      <c r="O129" t="b">
        <f t="shared" si="13"/>
        <v>0</v>
      </c>
      <c r="P129" s="4">
        <v>2</v>
      </c>
      <c r="AI129">
        <f t="shared" ca="1" si="14"/>
        <v>1.0913487270232343</v>
      </c>
      <c r="AJ129">
        <f t="shared" ca="1" si="15"/>
        <v>-21.916235175083351</v>
      </c>
    </row>
    <row r="130" spans="1:36" x14ac:dyDescent="0.2">
      <c r="A130">
        <v>5</v>
      </c>
      <c r="B130">
        <v>3</v>
      </c>
      <c r="C130" t="s">
        <v>16</v>
      </c>
      <c r="D130" t="s">
        <v>192</v>
      </c>
      <c r="E130" t="s">
        <v>193</v>
      </c>
      <c r="F130" t="s">
        <v>24</v>
      </c>
      <c r="G130" t="s">
        <v>25</v>
      </c>
      <c r="H130">
        <v>-6</v>
      </c>
      <c r="I130">
        <v>-11</v>
      </c>
      <c r="J130">
        <v>102</v>
      </c>
      <c r="K130">
        <v>97</v>
      </c>
      <c r="L130">
        <v>1</v>
      </c>
      <c r="M130" t="b">
        <f t="shared" si="16"/>
        <v>0</v>
      </c>
      <c r="N130" s="4">
        <f t="shared" si="17"/>
        <v>0</v>
      </c>
      <c r="O130" t="b">
        <f t="shared" ref="O130:O193" si="23">I130&gt;T$19</f>
        <v>0</v>
      </c>
      <c r="P130" s="4">
        <v>2</v>
      </c>
      <c r="AI130">
        <f t="shared" ref="AI130:AI193" ca="1" si="24">B130+RAND()*0.2+-0.1</f>
        <v>3.0491467973127895</v>
      </c>
      <c r="AJ130">
        <f t="shared" ref="AJ130:AJ193" ca="1" si="25">I130+RAND()*0.2+-0.1</f>
        <v>-10.905905570142268</v>
      </c>
    </row>
    <row r="131" spans="1:36" x14ac:dyDescent="0.2">
      <c r="A131">
        <v>2</v>
      </c>
      <c r="B131">
        <v>7</v>
      </c>
      <c r="C131" t="s">
        <v>16</v>
      </c>
      <c r="D131" t="s">
        <v>221</v>
      </c>
      <c r="E131" t="s">
        <v>222</v>
      </c>
      <c r="F131" t="s">
        <v>101</v>
      </c>
      <c r="G131" t="s">
        <v>102</v>
      </c>
      <c r="H131">
        <v>-2</v>
      </c>
      <c r="I131">
        <v>-13</v>
      </c>
      <c r="J131">
        <v>244</v>
      </c>
      <c r="K131">
        <v>233</v>
      </c>
      <c r="L131">
        <v>0</v>
      </c>
      <c r="M131" t="b">
        <f t="shared" ref="M131:M194" si="26">I131&gt;0</f>
        <v>0</v>
      </c>
      <c r="N131" s="4">
        <f t="shared" ref="N131:N194" si="27">IF(I131&gt;30,1,0)</f>
        <v>0</v>
      </c>
      <c r="O131" t="b">
        <f t="shared" si="23"/>
        <v>0</v>
      </c>
      <c r="P131" s="4">
        <v>1</v>
      </c>
      <c r="AI131">
        <f t="shared" ca="1" si="24"/>
        <v>7.0785562584245634</v>
      </c>
      <c r="AJ131">
        <f t="shared" ca="1" si="25"/>
        <v>-13.079598921851263</v>
      </c>
    </row>
    <row r="132" spans="1:36" x14ac:dyDescent="0.2">
      <c r="A132">
        <v>4</v>
      </c>
      <c r="B132">
        <v>2</v>
      </c>
      <c r="C132" t="s">
        <v>16</v>
      </c>
      <c r="D132" t="s">
        <v>24</v>
      </c>
      <c r="E132" t="s">
        <v>25</v>
      </c>
      <c r="F132" t="s">
        <v>211</v>
      </c>
      <c r="G132" t="s">
        <v>212</v>
      </c>
      <c r="H132">
        <v>-4</v>
      </c>
      <c r="I132">
        <v>4</v>
      </c>
      <c r="J132">
        <v>210</v>
      </c>
      <c r="K132">
        <v>218</v>
      </c>
      <c r="L132">
        <v>0</v>
      </c>
      <c r="M132" t="b">
        <f t="shared" si="26"/>
        <v>1</v>
      </c>
      <c r="N132" s="4">
        <f t="shared" si="27"/>
        <v>0</v>
      </c>
      <c r="O132" t="b">
        <f t="shared" si="23"/>
        <v>0</v>
      </c>
      <c r="P132" s="4">
        <v>1</v>
      </c>
      <c r="AI132">
        <f t="shared" ca="1" si="24"/>
        <v>1.9357173852503746</v>
      </c>
      <c r="AJ132">
        <f t="shared" ca="1" si="25"/>
        <v>4.0175109813355245</v>
      </c>
    </row>
    <row r="133" spans="1:36" x14ac:dyDescent="0.2">
      <c r="A133">
        <v>8</v>
      </c>
      <c r="B133">
        <v>6</v>
      </c>
      <c r="C133" t="s">
        <v>16</v>
      </c>
      <c r="D133" t="s">
        <v>70</v>
      </c>
      <c r="E133" t="s">
        <v>71</v>
      </c>
      <c r="F133" t="s">
        <v>24</v>
      </c>
      <c r="G133" t="s">
        <v>25</v>
      </c>
      <c r="H133">
        <v>11</v>
      </c>
      <c r="I133">
        <v>10</v>
      </c>
      <c r="J133">
        <v>199</v>
      </c>
      <c r="K133">
        <v>198</v>
      </c>
      <c r="L133">
        <v>0</v>
      </c>
      <c r="M133" t="b">
        <f t="shared" si="26"/>
        <v>1</v>
      </c>
      <c r="N133" s="4">
        <f t="shared" si="27"/>
        <v>0</v>
      </c>
      <c r="O133" t="b">
        <f t="shared" si="23"/>
        <v>0</v>
      </c>
      <c r="P133" s="4">
        <v>1</v>
      </c>
      <c r="AI133">
        <f t="shared" ca="1" si="24"/>
        <v>6.0521047556299044</v>
      </c>
      <c r="AJ133">
        <f t="shared" ca="1" si="25"/>
        <v>9.9340449222801812</v>
      </c>
    </row>
    <row r="134" spans="1:36" x14ac:dyDescent="0.2">
      <c r="A134">
        <v>11</v>
      </c>
      <c r="B134">
        <v>2</v>
      </c>
      <c r="C134" t="s">
        <v>16</v>
      </c>
      <c r="D134" t="s">
        <v>54</v>
      </c>
      <c r="E134" t="s">
        <v>55</v>
      </c>
      <c r="F134" t="s">
        <v>67</v>
      </c>
      <c r="G134" t="s">
        <v>68</v>
      </c>
      <c r="H134">
        <v>3</v>
      </c>
      <c r="I134">
        <v>-13</v>
      </c>
      <c r="J134">
        <v>283</v>
      </c>
      <c r="K134">
        <v>267</v>
      </c>
      <c r="L134">
        <v>1</v>
      </c>
      <c r="M134" t="b">
        <f t="shared" si="26"/>
        <v>0</v>
      </c>
      <c r="N134" s="4">
        <f t="shared" si="27"/>
        <v>0</v>
      </c>
      <c r="O134" t="b">
        <f t="shared" si="23"/>
        <v>0</v>
      </c>
      <c r="P134" s="4">
        <v>1</v>
      </c>
      <c r="AI134">
        <f t="shared" ca="1" si="24"/>
        <v>2.0236179595815469</v>
      </c>
      <c r="AJ134">
        <f t="shared" ca="1" si="25"/>
        <v>-12.993755507189556</v>
      </c>
    </row>
    <row r="135" spans="1:36" x14ac:dyDescent="0.2">
      <c r="A135">
        <v>30</v>
      </c>
      <c r="B135">
        <v>7</v>
      </c>
      <c r="C135" t="s">
        <v>16</v>
      </c>
      <c r="D135" t="s">
        <v>22</v>
      </c>
      <c r="E135" t="s">
        <v>23</v>
      </c>
      <c r="F135" t="s">
        <v>54</v>
      </c>
      <c r="G135" t="s">
        <v>55</v>
      </c>
      <c r="H135">
        <v>-6</v>
      </c>
      <c r="I135">
        <v>-32</v>
      </c>
      <c r="J135">
        <v>133</v>
      </c>
      <c r="K135">
        <v>107</v>
      </c>
      <c r="L135">
        <v>0</v>
      </c>
      <c r="M135" t="b">
        <f t="shared" si="26"/>
        <v>0</v>
      </c>
      <c r="N135" s="4">
        <f t="shared" si="27"/>
        <v>0</v>
      </c>
      <c r="O135" t="b">
        <f t="shared" si="23"/>
        <v>0</v>
      </c>
      <c r="P135" s="4">
        <v>2</v>
      </c>
      <c r="AI135">
        <f t="shared" ca="1" si="24"/>
        <v>6.9516101585101611</v>
      </c>
      <c r="AJ135">
        <f t="shared" ca="1" si="25"/>
        <v>-31.931996899245469</v>
      </c>
    </row>
    <row r="136" spans="1:36" x14ac:dyDescent="0.2">
      <c r="A136">
        <v>26</v>
      </c>
      <c r="B136">
        <v>3</v>
      </c>
      <c r="C136" t="s">
        <v>16</v>
      </c>
      <c r="D136" t="s">
        <v>213</v>
      </c>
      <c r="E136" t="s">
        <v>214</v>
      </c>
      <c r="F136" t="s">
        <v>24</v>
      </c>
      <c r="G136" t="s">
        <v>25</v>
      </c>
      <c r="H136">
        <v>1</v>
      </c>
      <c r="I136">
        <v>-2</v>
      </c>
      <c r="J136">
        <v>75</v>
      </c>
      <c r="K136">
        <v>72</v>
      </c>
      <c r="L136">
        <v>1</v>
      </c>
      <c r="M136" t="b">
        <f t="shared" si="26"/>
        <v>0</v>
      </c>
      <c r="N136" s="4">
        <f t="shared" si="27"/>
        <v>0</v>
      </c>
      <c r="O136" t="b">
        <f t="shared" si="23"/>
        <v>0</v>
      </c>
      <c r="P136" s="4">
        <v>2</v>
      </c>
      <c r="AI136">
        <f t="shared" ca="1" si="24"/>
        <v>2.9133004290420774</v>
      </c>
      <c r="AJ136">
        <f t="shared" ca="1" si="25"/>
        <v>-1.9377604603355401</v>
      </c>
    </row>
    <row r="137" spans="1:36" x14ac:dyDescent="0.2">
      <c r="A137">
        <v>27</v>
      </c>
      <c r="B137">
        <v>4</v>
      </c>
      <c r="C137" t="s">
        <v>16</v>
      </c>
      <c r="D137" t="s">
        <v>24</v>
      </c>
      <c r="E137" t="s">
        <v>25</v>
      </c>
      <c r="F137" t="s">
        <v>70</v>
      </c>
      <c r="G137" t="s">
        <v>71</v>
      </c>
      <c r="H137">
        <v>-6</v>
      </c>
      <c r="I137">
        <v>-21</v>
      </c>
      <c r="J137">
        <v>184</v>
      </c>
      <c r="K137">
        <v>169</v>
      </c>
      <c r="L137">
        <v>1</v>
      </c>
      <c r="M137" t="b">
        <f t="shared" si="26"/>
        <v>0</v>
      </c>
      <c r="N137" s="4">
        <f t="shared" si="27"/>
        <v>0</v>
      </c>
      <c r="O137" t="b">
        <f t="shared" si="23"/>
        <v>0</v>
      </c>
      <c r="P137" s="4">
        <v>2</v>
      </c>
      <c r="AI137">
        <f t="shared" ca="1" si="24"/>
        <v>3.9136143120376041</v>
      </c>
      <c r="AJ137">
        <f t="shared" ca="1" si="25"/>
        <v>-21.078831548841219</v>
      </c>
    </row>
    <row r="138" spans="1:36" x14ac:dyDescent="0.2">
      <c r="A138">
        <v>15</v>
      </c>
      <c r="B138">
        <v>6</v>
      </c>
      <c r="C138" t="s">
        <v>16</v>
      </c>
      <c r="D138" t="s">
        <v>24</v>
      </c>
      <c r="E138" t="s">
        <v>25</v>
      </c>
      <c r="F138" t="s">
        <v>223</v>
      </c>
      <c r="G138" t="s">
        <v>224</v>
      </c>
      <c r="H138">
        <v>-4</v>
      </c>
      <c r="I138">
        <v>-10</v>
      </c>
      <c r="J138">
        <v>155</v>
      </c>
      <c r="K138">
        <v>149</v>
      </c>
      <c r="L138">
        <v>0</v>
      </c>
      <c r="M138" t="b">
        <f t="shared" si="26"/>
        <v>0</v>
      </c>
      <c r="N138" s="4">
        <f t="shared" si="27"/>
        <v>0</v>
      </c>
      <c r="O138" t="b">
        <f t="shared" si="23"/>
        <v>0</v>
      </c>
      <c r="P138" s="4">
        <v>2</v>
      </c>
      <c r="AI138">
        <f t="shared" ca="1" si="24"/>
        <v>5.9677104576564792</v>
      </c>
      <c r="AJ138">
        <f t="shared" ca="1" si="25"/>
        <v>-10.020426919263571</v>
      </c>
    </row>
    <row r="139" spans="1:36" x14ac:dyDescent="0.2">
      <c r="A139">
        <v>31</v>
      </c>
      <c r="B139">
        <v>1</v>
      </c>
      <c r="C139" t="s">
        <v>16</v>
      </c>
      <c r="D139" t="s">
        <v>24</v>
      </c>
      <c r="E139" t="s">
        <v>25</v>
      </c>
      <c r="F139" t="s">
        <v>225</v>
      </c>
      <c r="G139" t="s">
        <v>226</v>
      </c>
      <c r="H139">
        <v>-2</v>
      </c>
      <c r="I139">
        <v>-10</v>
      </c>
      <c r="J139">
        <v>144</v>
      </c>
      <c r="K139">
        <v>136</v>
      </c>
      <c r="L139">
        <v>0</v>
      </c>
      <c r="M139" t="b">
        <f t="shared" si="26"/>
        <v>0</v>
      </c>
      <c r="N139" s="4">
        <f t="shared" si="27"/>
        <v>0</v>
      </c>
      <c r="O139" t="b">
        <f t="shared" si="23"/>
        <v>0</v>
      </c>
      <c r="P139" s="4">
        <v>2</v>
      </c>
      <c r="AI139">
        <f t="shared" ca="1" si="24"/>
        <v>0.95195105822370174</v>
      </c>
      <c r="AJ139">
        <f t="shared" ca="1" si="25"/>
        <v>-9.9891430279462377</v>
      </c>
    </row>
    <row r="140" spans="1:36" x14ac:dyDescent="0.2">
      <c r="A140">
        <v>23</v>
      </c>
      <c r="B140">
        <v>7</v>
      </c>
      <c r="C140" t="s">
        <v>16</v>
      </c>
      <c r="D140" t="s">
        <v>60</v>
      </c>
      <c r="E140" t="s">
        <v>61</v>
      </c>
      <c r="F140" t="s">
        <v>24</v>
      </c>
      <c r="G140" t="s">
        <v>25</v>
      </c>
      <c r="H140">
        <v>5</v>
      </c>
      <c r="I140">
        <v>2</v>
      </c>
      <c r="J140">
        <v>231</v>
      </c>
      <c r="K140">
        <v>228</v>
      </c>
      <c r="L140">
        <v>1</v>
      </c>
      <c r="M140" t="b">
        <f t="shared" si="26"/>
        <v>1</v>
      </c>
      <c r="N140" s="4">
        <f t="shared" si="27"/>
        <v>0</v>
      </c>
      <c r="O140" t="b">
        <f t="shared" si="23"/>
        <v>0</v>
      </c>
      <c r="P140" s="4">
        <v>1</v>
      </c>
      <c r="AI140">
        <f t="shared" ca="1" si="24"/>
        <v>6.9721488931773523</v>
      </c>
      <c r="AJ140">
        <f t="shared" ca="1" si="25"/>
        <v>2.0089135285435948</v>
      </c>
    </row>
    <row r="141" spans="1:36" x14ac:dyDescent="0.2">
      <c r="A141">
        <v>22</v>
      </c>
      <c r="B141">
        <v>6</v>
      </c>
      <c r="C141" t="s">
        <v>16</v>
      </c>
      <c r="D141" t="s">
        <v>54</v>
      </c>
      <c r="E141" t="s">
        <v>55</v>
      </c>
      <c r="F141" t="s">
        <v>221</v>
      </c>
      <c r="G141" t="s">
        <v>222</v>
      </c>
      <c r="H141">
        <v>10</v>
      </c>
      <c r="I141">
        <v>-6</v>
      </c>
      <c r="J141">
        <v>74</v>
      </c>
      <c r="K141">
        <v>58</v>
      </c>
      <c r="L141">
        <v>0</v>
      </c>
      <c r="M141" t="b">
        <f t="shared" si="26"/>
        <v>0</v>
      </c>
      <c r="N141" s="4">
        <f t="shared" si="27"/>
        <v>0</v>
      </c>
      <c r="O141" t="b">
        <f t="shared" si="23"/>
        <v>0</v>
      </c>
      <c r="P141" s="4">
        <v>2</v>
      </c>
      <c r="AI141">
        <f t="shared" ca="1" si="24"/>
        <v>6.0338606111193336</v>
      </c>
      <c r="AJ141">
        <f t="shared" ca="1" si="25"/>
        <v>-6.0692238483589858</v>
      </c>
    </row>
    <row r="142" spans="1:36" x14ac:dyDescent="0.2">
      <c r="A142">
        <v>24</v>
      </c>
      <c r="B142">
        <v>1</v>
      </c>
      <c r="C142" t="s">
        <v>16</v>
      </c>
      <c r="D142" t="s">
        <v>24</v>
      </c>
      <c r="E142" t="s">
        <v>25</v>
      </c>
      <c r="F142" t="s">
        <v>209</v>
      </c>
      <c r="G142" t="s">
        <v>210</v>
      </c>
      <c r="H142">
        <v>-4</v>
      </c>
      <c r="I142">
        <v>-15</v>
      </c>
      <c r="J142">
        <v>120</v>
      </c>
      <c r="K142">
        <v>109</v>
      </c>
      <c r="L142">
        <v>1</v>
      </c>
      <c r="M142" t="b">
        <f t="shared" si="26"/>
        <v>0</v>
      </c>
      <c r="N142" s="4">
        <f t="shared" si="27"/>
        <v>0</v>
      </c>
      <c r="O142" t="b">
        <f t="shared" si="23"/>
        <v>0</v>
      </c>
      <c r="P142" s="4">
        <v>2</v>
      </c>
      <c r="AI142">
        <f t="shared" ca="1" si="24"/>
        <v>0.95519562000766045</v>
      </c>
      <c r="AJ142">
        <f t="shared" ca="1" si="25"/>
        <v>-14.956118564637178</v>
      </c>
    </row>
    <row r="143" spans="1:36" x14ac:dyDescent="0.2">
      <c r="A143">
        <v>19</v>
      </c>
      <c r="B143">
        <v>3</v>
      </c>
      <c r="C143" t="s">
        <v>16</v>
      </c>
      <c r="D143" t="s">
        <v>54</v>
      </c>
      <c r="E143" t="s">
        <v>55</v>
      </c>
      <c r="F143" t="s">
        <v>101</v>
      </c>
      <c r="G143" t="s">
        <v>102</v>
      </c>
      <c r="H143">
        <v>-1</v>
      </c>
      <c r="I143">
        <v>-16</v>
      </c>
      <c r="J143">
        <v>273</v>
      </c>
      <c r="K143">
        <v>258</v>
      </c>
      <c r="L143">
        <v>1</v>
      </c>
      <c r="M143" t="b">
        <f t="shared" si="26"/>
        <v>0</v>
      </c>
      <c r="N143" s="4">
        <f t="shared" si="27"/>
        <v>0</v>
      </c>
      <c r="O143" t="b">
        <f t="shared" si="23"/>
        <v>0</v>
      </c>
      <c r="P143" s="4">
        <v>1</v>
      </c>
      <c r="AI143">
        <f t="shared" ca="1" si="24"/>
        <v>2.9752050697320112</v>
      </c>
      <c r="AJ143">
        <f t="shared" ca="1" si="25"/>
        <v>-15.95806401874114</v>
      </c>
    </row>
    <row r="144" spans="1:36" x14ac:dyDescent="0.2">
      <c r="A144">
        <v>6</v>
      </c>
      <c r="B144">
        <v>4</v>
      </c>
      <c r="C144" t="s">
        <v>16</v>
      </c>
      <c r="D144" t="s">
        <v>54</v>
      </c>
      <c r="E144" t="s">
        <v>55</v>
      </c>
      <c r="F144" t="s">
        <v>24</v>
      </c>
      <c r="G144" t="s">
        <v>25</v>
      </c>
      <c r="H144">
        <v>1</v>
      </c>
      <c r="I144">
        <v>-22</v>
      </c>
      <c r="J144">
        <v>150</v>
      </c>
      <c r="K144">
        <v>127</v>
      </c>
      <c r="L144">
        <v>1</v>
      </c>
      <c r="M144" t="b">
        <f t="shared" si="26"/>
        <v>0</v>
      </c>
      <c r="N144" s="4">
        <f t="shared" si="27"/>
        <v>0</v>
      </c>
      <c r="O144" t="b">
        <f t="shared" si="23"/>
        <v>0</v>
      </c>
      <c r="P144" s="4">
        <v>2</v>
      </c>
      <c r="AI144">
        <f t="shared" ca="1" si="24"/>
        <v>4.0975097840294197</v>
      </c>
      <c r="AJ144">
        <f t="shared" ca="1" si="25"/>
        <v>-22.030419041551575</v>
      </c>
    </row>
    <row r="145" spans="1:36" x14ac:dyDescent="0.2">
      <c r="A145">
        <v>1</v>
      </c>
      <c r="B145">
        <v>6</v>
      </c>
      <c r="C145" t="s">
        <v>16</v>
      </c>
      <c r="D145" t="s">
        <v>24</v>
      </c>
      <c r="E145" t="s">
        <v>25</v>
      </c>
      <c r="F145" t="s">
        <v>19</v>
      </c>
      <c r="G145" t="s">
        <v>20</v>
      </c>
      <c r="H145">
        <v>15</v>
      </c>
      <c r="I145">
        <v>9</v>
      </c>
      <c r="J145">
        <v>179</v>
      </c>
      <c r="K145">
        <v>173</v>
      </c>
      <c r="L145">
        <v>0</v>
      </c>
      <c r="M145" t="b">
        <f t="shared" si="26"/>
        <v>1</v>
      </c>
      <c r="N145" s="4">
        <f t="shared" si="27"/>
        <v>0</v>
      </c>
      <c r="O145" t="b">
        <f t="shared" si="23"/>
        <v>0</v>
      </c>
      <c r="P145" s="4">
        <v>2</v>
      </c>
      <c r="AI145">
        <f t="shared" ca="1" si="24"/>
        <v>6.0950525479229452</v>
      </c>
      <c r="AJ145">
        <f t="shared" ca="1" si="25"/>
        <v>8.923258053833365</v>
      </c>
    </row>
    <row r="146" spans="1:36" x14ac:dyDescent="0.2">
      <c r="A146">
        <v>22</v>
      </c>
      <c r="B146">
        <v>6</v>
      </c>
      <c r="C146" t="s">
        <v>16</v>
      </c>
      <c r="D146" t="s">
        <v>24</v>
      </c>
      <c r="E146" t="s">
        <v>25</v>
      </c>
      <c r="F146" t="s">
        <v>19</v>
      </c>
      <c r="G146" t="s">
        <v>20</v>
      </c>
      <c r="H146">
        <v>-3</v>
      </c>
      <c r="I146">
        <v>-23</v>
      </c>
      <c r="J146">
        <v>179</v>
      </c>
      <c r="K146">
        <v>159</v>
      </c>
      <c r="L146">
        <v>0</v>
      </c>
      <c r="M146" t="b">
        <f t="shared" si="26"/>
        <v>0</v>
      </c>
      <c r="N146" s="4">
        <f t="shared" si="27"/>
        <v>0</v>
      </c>
      <c r="O146" t="b">
        <f t="shared" si="23"/>
        <v>0</v>
      </c>
      <c r="P146" s="4">
        <v>2</v>
      </c>
      <c r="AI146">
        <f t="shared" ca="1" si="24"/>
        <v>6.0885755761330422</v>
      </c>
      <c r="AJ146">
        <f t="shared" ca="1" si="25"/>
        <v>-23.033526978513198</v>
      </c>
    </row>
    <row r="147" spans="1:36" x14ac:dyDescent="0.2">
      <c r="A147">
        <v>4</v>
      </c>
      <c r="B147">
        <v>2</v>
      </c>
      <c r="C147" t="s">
        <v>16</v>
      </c>
      <c r="D147" t="s">
        <v>24</v>
      </c>
      <c r="E147" t="s">
        <v>25</v>
      </c>
      <c r="F147" t="s">
        <v>227</v>
      </c>
      <c r="G147" t="s">
        <v>228</v>
      </c>
      <c r="H147">
        <v>-6</v>
      </c>
      <c r="I147">
        <v>-24</v>
      </c>
      <c r="J147">
        <v>93</v>
      </c>
      <c r="K147">
        <v>75</v>
      </c>
      <c r="L147">
        <v>1</v>
      </c>
      <c r="M147" t="b">
        <f t="shared" si="26"/>
        <v>0</v>
      </c>
      <c r="N147" s="4">
        <f t="shared" si="27"/>
        <v>0</v>
      </c>
      <c r="O147" t="b">
        <f t="shared" si="23"/>
        <v>0</v>
      </c>
      <c r="P147" s="4">
        <v>2</v>
      </c>
      <c r="AI147">
        <f t="shared" ca="1" si="24"/>
        <v>2.0149476641486714</v>
      </c>
      <c r="AJ147">
        <f t="shared" ca="1" si="25"/>
        <v>-23.942060627306343</v>
      </c>
    </row>
    <row r="148" spans="1:36" x14ac:dyDescent="0.2">
      <c r="A148">
        <v>1</v>
      </c>
      <c r="B148">
        <v>6</v>
      </c>
      <c r="C148" t="s">
        <v>16</v>
      </c>
      <c r="D148" t="s">
        <v>46</v>
      </c>
      <c r="E148" t="s">
        <v>47</v>
      </c>
      <c r="F148" t="s">
        <v>22</v>
      </c>
      <c r="G148" t="s">
        <v>23</v>
      </c>
      <c r="H148">
        <v>4</v>
      </c>
      <c r="I148">
        <v>-12</v>
      </c>
      <c r="J148">
        <v>110</v>
      </c>
      <c r="K148">
        <v>94</v>
      </c>
      <c r="L148">
        <v>1</v>
      </c>
      <c r="M148" t="b">
        <f t="shared" si="26"/>
        <v>0</v>
      </c>
      <c r="N148" s="4">
        <f t="shared" si="27"/>
        <v>0</v>
      </c>
      <c r="O148" t="b">
        <f t="shared" si="23"/>
        <v>0</v>
      </c>
      <c r="P148" s="4">
        <v>2</v>
      </c>
      <c r="AI148">
        <f t="shared" ca="1" si="24"/>
        <v>5.9769541701045856</v>
      </c>
      <c r="AJ148">
        <f t="shared" ca="1" si="25"/>
        <v>-12.002913576974654</v>
      </c>
    </row>
    <row r="149" spans="1:36" x14ac:dyDescent="0.2">
      <c r="A149">
        <v>5</v>
      </c>
      <c r="B149">
        <v>3</v>
      </c>
      <c r="C149" t="s">
        <v>16</v>
      </c>
      <c r="D149" t="s">
        <v>19</v>
      </c>
      <c r="E149" t="s">
        <v>20</v>
      </c>
      <c r="F149" t="s">
        <v>84</v>
      </c>
      <c r="G149" t="s">
        <v>85</v>
      </c>
      <c r="H149">
        <v>10</v>
      </c>
      <c r="I149">
        <v>12</v>
      </c>
      <c r="J149">
        <v>64</v>
      </c>
      <c r="K149">
        <v>66</v>
      </c>
      <c r="L149">
        <v>1</v>
      </c>
      <c r="M149" t="b">
        <f t="shared" si="26"/>
        <v>1</v>
      </c>
      <c r="N149" s="4">
        <f t="shared" si="27"/>
        <v>0</v>
      </c>
      <c r="O149" t="b">
        <f t="shared" si="23"/>
        <v>0</v>
      </c>
      <c r="P149" s="4">
        <v>2</v>
      </c>
      <c r="AI149">
        <f t="shared" ca="1" si="24"/>
        <v>3.0904740258251957</v>
      </c>
      <c r="AJ149">
        <f t="shared" ca="1" si="25"/>
        <v>11.92130691195041</v>
      </c>
    </row>
    <row r="150" spans="1:36" x14ac:dyDescent="0.2">
      <c r="A150">
        <v>29</v>
      </c>
      <c r="B150">
        <v>6</v>
      </c>
      <c r="C150" t="s">
        <v>16</v>
      </c>
      <c r="D150" t="s">
        <v>19</v>
      </c>
      <c r="E150" t="s">
        <v>20</v>
      </c>
      <c r="F150" t="s">
        <v>37</v>
      </c>
      <c r="G150" t="s">
        <v>38</v>
      </c>
      <c r="H150">
        <v>5</v>
      </c>
      <c r="I150">
        <v>-5</v>
      </c>
      <c r="J150">
        <v>120</v>
      </c>
      <c r="K150">
        <v>110</v>
      </c>
      <c r="L150">
        <v>0</v>
      </c>
      <c r="M150" t="b">
        <f t="shared" si="26"/>
        <v>0</v>
      </c>
      <c r="N150" s="4">
        <f t="shared" si="27"/>
        <v>0</v>
      </c>
      <c r="O150" t="b">
        <f t="shared" si="23"/>
        <v>0</v>
      </c>
      <c r="P150" s="4">
        <v>2</v>
      </c>
      <c r="AI150">
        <f t="shared" ca="1" si="24"/>
        <v>6.0619026841695893</v>
      </c>
      <c r="AJ150">
        <f t="shared" ca="1" si="25"/>
        <v>-5.0296095448094098</v>
      </c>
    </row>
    <row r="151" spans="1:36" x14ac:dyDescent="0.2">
      <c r="A151">
        <v>5</v>
      </c>
      <c r="B151">
        <v>3</v>
      </c>
      <c r="C151" t="s">
        <v>16</v>
      </c>
      <c r="D151" t="s">
        <v>101</v>
      </c>
      <c r="E151" t="s">
        <v>102</v>
      </c>
      <c r="F151" t="s">
        <v>35</v>
      </c>
      <c r="G151" t="s">
        <v>36</v>
      </c>
      <c r="H151">
        <v>-2</v>
      </c>
      <c r="I151">
        <v>15</v>
      </c>
      <c r="J151">
        <v>108</v>
      </c>
      <c r="K151">
        <v>125</v>
      </c>
      <c r="L151">
        <v>1</v>
      </c>
      <c r="M151" t="b">
        <f t="shared" si="26"/>
        <v>1</v>
      </c>
      <c r="N151" s="4">
        <f t="shared" si="27"/>
        <v>0</v>
      </c>
      <c r="O151" t="b">
        <f t="shared" si="23"/>
        <v>0</v>
      </c>
      <c r="P151" s="4">
        <v>2</v>
      </c>
      <c r="AI151">
        <f t="shared" ca="1" si="24"/>
        <v>2.9550624506646619</v>
      </c>
      <c r="AJ151">
        <f t="shared" ca="1" si="25"/>
        <v>15.060843217293373</v>
      </c>
    </row>
    <row r="152" spans="1:36" x14ac:dyDescent="0.2">
      <c r="A152">
        <v>5</v>
      </c>
      <c r="B152">
        <v>3</v>
      </c>
      <c r="C152" t="s">
        <v>16</v>
      </c>
      <c r="D152" t="s">
        <v>101</v>
      </c>
      <c r="E152" t="s">
        <v>102</v>
      </c>
      <c r="F152" t="s">
        <v>35</v>
      </c>
      <c r="G152" t="s">
        <v>36</v>
      </c>
      <c r="H152">
        <v>39</v>
      </c>
      <c r="I152">
        <v>28</v>
      </c>
      <c r="J152">
        <v>93</v>
      </c>
      <c r="K152">
        <v>82</v>
      </c>
      <c r="L152">
        <v>1</v>
      </c>
      <c r="M152" t="b">
        <f t="shared" si="26"/>
        <v>1</v>
      </c>
      <c r="N152" s="4">
        <f t="shared" si="27"/>
        <v>0</v>
      </c>
      <c r="O152" t="b">
        <f t="shared" si="23"/>
        <v>0</v>
      </c>
      <c r="P152" s="4">
        <v>2</v>
      </c>
      <c r="AI152">
        <f t="shared" ca="1" si="24"/>
        <v>3.0403512002202033</v>
      </c>
      <c r="AJ152">
        <f t="shared" ca="1" si="25"/>
        <v>27.911910830971976</v>
      </c>
    </row>
    <row r="153" spans="1:36" x14ac:dyDescent="0.2">
      <c r="A153">
        <v>5</v>
      </c>
      <c r="B153">
        <v>3</v>
      </c>
      <c r="C153" t="s">
        <v>16</v>
      </c>
      <c r="D153" t="s">
        <v>22</v>
      </c>
      <c r="E153" t="s">
        <v>23</v>
      </c>
      <c r="F153" t="s">
        <v>106</v>
      </c>
      <c r="G153" t="s">
        <v>107</v>
      </c>
      <c r="H153">
        <v>-5</v>
      </c>
      <c r="I153">
        <v>-19</v>
      </c>
      <c r="J153">
        <v>146</v>
      </c>
      <c r="K153">
        <v>132</v>
      </c>
      <c r="L153">
        <v>1</v>
      </c>
      <c r="M153" t="b">
        <f t="shared" si="26"/>
        <v>0</v>
      </c>
      <c r="N153" s="4">
        <f t="shared" si="27"/>
        <v>0</v>
      </c>
      <c r="O153" t="b">
        <f t="shared" si="23"/>
        <v>0</v>
      </c>
      <c r="P153" s="4">
        <v>2</v>
      </c>
      <c r="AI153">
        <f t="shared" ca="1" si="24"/>
        <v>2.917173702031655</v>
      </c>
      <c r="AJ153">
        <f t="shared" ca="1" si="25"/>
        <v>-18.912739683993735</v>
      </c>
    </row>
    <row r="154" spans="1:36" x14ac:dyDescent="0.2">
      <c r="A154">
        <v>5</v>
      </c>
      <c r="B154">
        <v>3</v>
      </c>
      <c r="C154" t="s">
        <v>16</v>
      </c>
      <c r="D154" t="s">
        <v>22</v>
      </c>
      <c r="E154" t="s">
        <v>23</v>
      </c>
      <c r="F154" t="s">
        <v>109</v>
      </c>
      <c r="G154" t="s">
        <v>18</v>
      </c>
      <c r="H154">
        <v>0</v>
      </c>
      <c r="I154">
        <v>3</v>
      </c>
      <c r="J154">
        <v>108</v>
      </c>
      <c r="K154">
        <v>111</v>
      </c>
      <c r="L154">
        <v>1</v>
      </c>
      <c r="M154" t="b">
        <f t="shared" si="26"/>
        <v>1</v>
      </c>
      <c r="N154" s="4">
        <f t="shared" si="27"/>
        <v>0</v>
      </c>
      <c r="O154" t="b">
        <f t="shared" si="23"/>
        <v>0</v>
      </c>
      <c r="P154" s="4">
        <v>2</v>
      </c>
      <c r="AI154">
        <f t="shared" ca="1" si="24"/>
        <v>3.0923768734588353</v>
      </c>
      <c r="AJ154">
        <f t="shared" ca="1" si="25"/>
        <v>3.0770672169812485</v>
      </c>
    </row>
    <row r="155" spans="1:36" x14ac:dyDescent="0.2">
      <c r="A155">
        <v>1</v>
      </c>
      <c r="B155">
        <v>6</v>
      </c>
      <c r="C155" t="s">
        <v>16</v>
      </c>
      <c r="D155" t="s">
        <v>46</v>
      </c>
      <c r="E155" t="s">
        <v>47</v>
      </c>
      <c r="F155" t="s">
        <v>22</v>
      </c>
      <c r="G155" t="s">
        <v>23</v>
      </c>
      <c r="H155">
        <v>16</v>
      </c>
      <c r="I155">
        <v>-6</v>
      </c>
      <c r="J155">
        <v>117</v>
      </c>
      <c r="K155">
        <v>95</v>
      </c>
      <c r="L155">
        <v>0</v>
      </c>
      <c r="M155" t="b">
        <f t="shared" si="26"/>
        <v>0</v>
      </c>
      <c r="N155" s="4">
        <f t="shared" si="27"/>
        <v>0</v>
      </c>
      <c r="O155" t="b">
        <f t="shared" si="23"/>
        <v>0</v>
      </c>
      <c r="P155" s="4">
        <v>2</v>
      </c>
      <c r="AI155">
        <f t="shared" ca="1" si="24"/>
        <v>6.0539198412455493</v>
      </c>
      <c r="AJ155">
        <f t="shared" ca="1" si="25"/>
        <v>-5.9575953814157216</v>
      </c>
    </row>
    <row r="156" spans="1:36" x14ac:dyDescent="0.2">
      <c r="A156">
        <v>1</v>
      </c>
      <c r="B156">
        <v>6</v>
      </c>
      <c r="C156" t="s">
        <v>16</v>
      </c>
      <c r="D156" t="s">
        <v>101</v>
      </c>
      <c r="E156" t="s">
        <v>102</v>
      </c>
      <c r="F156" t="s">
        <v>46</v>
      </c>
      <c r="G156" t="s">
        <v>47</v>
      </c>
      <c r="H156">
        <v>-3</v>
      </c>
      <c r="I156">
        <v>-36</v>
      </c>
      <c r="J156">
        <v>328</v>
      </c>
      <c r="K156">
        <v>295</v>
      </c>
      <c r="L156">
        <v>1</v>
      </c>
      <c r="M156" t="b">
        <f t="shared" si="26"/>
        <v>0</v>
      </c>
      <c r="N156" s="4">
        <f t="shared" si="27"/>
        <v>0</v>
      </c>
      <c r="O156" t="b">
        <f t="shared" si="23"/>
        <v>0</v>
      </c>
      <c r="P156" s="4">
        <v>1</v>
      </c>
      <c r="AI156">
        <f t="shared" ca="1" si="24"/>
        <v>6.0111955253364133</v>
      </c>
      <c r="AJ156">
        <f t="shared" ca="1" si="25"/>
        <v>-35.906383587679606</v>
      </c>
    </row>
    <row r="157" spans="1:36" x14ac:dyDescent="0.2">
      <c r="A157">
        <v>4</v>
      </c>
      <c r="B157">
        <v>2</v>
      </c>
      <c r="C157" t="s">
        <v>16</v>
      </c>
      <c r="D157" t="s">
        <v>35</v>
      </c>
      <c r="E157" t="s">
        <v>36</v>
      </c>
      <c r="F157" t="s">
        <v>99</v>
      </c>
      <c r="G157" t="s">
        <v>100</v>
      </c>
      <c r="H157">
        <v>21</v>
      </c>
      <c r="I157">
        <v>20</v>
      </c>
      <c r="J157">
        <v>103</v>
      </c>
      <c r="K157">
        <v>102</v>
      </c>
      <c r="L157">
        <v>1</v>
      </c>
      <c r="M157" t="b">
        <f t="shared" si="26"/>
        <v>1</v>
      </c>
      <c r="N157" s="4">
        <f t="shared" si="27"/>
        <v>0</v>
      </c>
      <c r="O157" t="b">
        <f t="shared" si="23"/>
        <v>0</v>
      </c>
      <c r="P157" s="4">
        <v>2</v>
      </c>
      <c r="AI157">
        <f t="shared" ca="1" si="24"/>
        <v>2.0946969313324582</v>
      </c>
      <c r="AJ157">
        <f t="shared" ca="1" si="25"/>
        <v>20.015015978601944</v>
      </c>
    </row>
    <row r="158" spans="1:36" x14ac:dyDescent="0.2">
      <c r="A158">
        <v>4</v>
      </c>
      <c r="B158">
        <v>2</v>
      </c>
      <c r="C158" t="s">
        <v>16</v>
      </c>
      <c r="D158" t="s">
        <v>46</v>
      </c>
      <c r="E158" t="s">
        <v>47</v>
      </c>
      <c r="F158" t="s">
        <v>229</v>
      </c>
      <c r="G158" t="s">
        <v>230</v>
      </c>
      <c r="H158">
        <v>13</v>
      </c>
      <c r="I158">
        <v>-9</v>
      </c>
      <c r="J158">
        <v>244</v>
      </c>
      <c r="K158">
        <v>222</v>
      </c>
      <c r="L158">
        <v>1</v>
      </c>
      <c r="M158" t="b">
        <f t="shared" si="26"/>
        <v>0</v>
      </c>
      <c r="N158" s="4">
        <f t="shared" si="27"/>
        <v>0</v>
      </c>
      <c r="O158" t="b">
        <f t="shared" si="23"/>
        <v>0</v>
      </c>
      <c r="P158" s="4">
        <v>1</v>
      </c>
      <c r="AI158">
        <f t="shared" ca="1" si="24"/>
        <v>2.0344931763473011</v>
      </c>
      <c r="AJ158">
        <f t="shared" ca="1" si="25"/>
        <v>-9.0187620520559744</v>
      </c>
    </row>
    <row r="159" spans="1:36" x14ac:dyDescent="0.2">
      <c r="A159">
        <v>4</v>
      </c>
      <c r="B159">
        <v>2</v>
      </c>
      <c r="C159" t="s">
        <v>16</v>
      </c>
      <c r="D159" t="s">
        <v>231</v>
      </c>
      <c r="E159" t="s">
        <v>232</v>
      </c>
      <c r="F159" t="s">
        <v>22</v>
      </c>
      <c r="G159" t="s">
        <v>23</v>
      </c>
      <c r="H159">
        <v>-5</v>
      </c>
      <c r="I159">
        <v>1</v>
      </c>
      <c r="J159">
        <v>125</v>
      </c>
      <c r="K159">
        <v>131</v>
      </c>
      <c r="L159">
        <v>0</v>
      </c>
      <c r="M159" t="b">
        <f t="shared" si="26"/>
        <v>1</v>
      </c>
      <c r="N159" s="4">
        <f t="shared" si="27"/>
        <v>0</v>
      </c>
      <c r="O159" t="b">
        <f t="shared" si="23"/>
        <v>0</v>
      </c>
      <c r="P159" s="4">
        <v>2</v>
      </c>
      <c r="AI159">
        <f t="shared" ca="1" si="24"/>
        <v>2.0244053119424272</v>
      </c>
      <c r="AJ159">
        <f t="shared" ca="1" si="25"/>
        <v>1.073205302688492</v>
      </c>
    </row>
    <row r="160" spans="1:36" x14ac:dyDescent="0.2">
      <c r="A160">
        <v>4</v>
      </c>
      <c r="B160">
        <v>2</v>
      </c>
      <c r="C160" t="s">
        <v>16</v>
      </c>
      <c r="D160" t="s">
        <v>46</v>
      </c>
      <c r="E160" t="s">
        <v>47</v>
      </c>
      <c r="F160" t="s">
        <v>49</v>
      </c>
      <c r="G160" t="s">
        <v>50</v>
      </c>
      <c r="H160">
        <v>-4</v>
      </c>
      <c r="I160">
        <v>1</v>
      </c>
      <c r="J160">
        <v>76</v>
      </c>
      <c r="K160">
        <v>81</v>
      </c>
      <c r="L160">
        <v>0</v>
      </c>
      <c r="M160" t="b">
        <f t="shared" si="26"/>
        <v>1</v>
      </c>
      <c r="N160" s="4">
        <f t="shared" si="27"/>
        <v>0</v>
      </c>
      <c r="O160" t="b">
        <f t="shared" si="23"/>
        <v>0</v>
      </c>
      <c r="P160" s="4">
        <v>2</v>
      </c>
      <c r="AI160">
        <f t="shared" ca="1" si="24"/>
        <v>2.0872333980717608</v>
      </c>
      <c r="AJ160">
        <f t="shared" ca="1" si="25"/>
        <v>1.0556004699704298</v>
      </c>
    </row>
    <row r="161" spans="1:36" x14ac:dyDescent="0.2">
      <c r="A161">
        <v>3</v>
      </c>
      <c r="B161">
        <v>1</v>
      </c>
      <c r="C161" t="s">
        <v>16</v>
      </c>
      <c r="D161" t="s">
        <v>22</v>
      </c>
      <c r="E161" t="s">
        <v>23</v>
      </c>
      <c r="F161" t="s">
        <v>60</v>
      </c>
      <c r="G161" t="s">
        <v>61</v>
      </c>
      <c r="H161">
        <v>-1</v>
      </c>
      <c r="I161">
        <v>-3</v>
      </c>
      <c r="J161">
        <v>333</v>
      </c>
      <c r="K161">
        <v>331</v>
      </c>
      <c r="L161">
        <v>1</v>
      </c>
      <c r="M161" t="b">
        <f t="shared" si="26"/>
        <v>0</v>
      </c>
      <c r="N161" s="4">
        <f t="shared" si="27"/>
        <v>0</v>
      </c>
      <c r="O161" t="b">
        <f t="shared" si="23"/>
        <v>0</v>
      </c>
      <c r="P161" s="4">
        <v>1</v>
      </c>
      <c r="AI161">
        <f t="shared" ca="1" si="24"/>
        <v>1.0316408300836597</v>
      </c>
      <c r="AJ161">
        <f t="shared" ca="1" si="25"/>
        <v>-3.0405989491592025</v>
      </c>
    </row>
    <row r="162" spans="1:36" x14ac:dyDescent="0.2">
      <c r="A162">
        <v>6</v>
      </c>
      <c r="B162">
        <v>4</v>
      </c>
      <c r="C162" t="s">
        <v>16</v>
      </c>
      <c r="D162" t="s">
        <v>37</v>
      </c>
      <c r="E162" t="s">
        <v>38</v>
      </c>
      <c r="F162" t="s">
        <v>46</v>
      </c>
      <c r="G162" t="s">
        <v>47</v>
      </c>
      <c r="H162">
        <v>-5</v>
      </c>
      <c r="I162">
        <v>-16</v>
      </c>
      <c r="J162">
        <v>123</v>
      </c>
      <c r="K162">
        <v>112</v>
      </c>
      <c r="L162">
        <v>1</v>
      </c>
      <c r="M162" t="b">
        <f t="shared" si="26"/>
        <v>0</v>
      </c>
      <c r="N162" s="4">
        <f t="shared" si="27"/>
        <v>0</v>
      </c>
      <c r="O162" t="b">
        <f t="shared" si="23"/>
        <v>0</v>
      </c>
      <c r="P162" s="4">
        <v>2</v>
      </c>
      <c r="AI162">
        <f t="shared" ca="1" si="24"/>
        <v>3.9561328508156204</v>
      </c>
      <c r="AJ162">
        <f t="shared" ca="1" si="25"/>
        <v>-15.927050790096478</v>
      </c>
    </row>
    <row r="163" spans="1:36" x14ac:dyDescent="0.2">
      <c r="A163">
        <v>10</v>
      </c>
      <c r="B163">
        <v>1</v>
      </c>
      <c r="C163" t="s">
        <v>16</v>
      </c>
      <c r="D163" t="s">
        <v>46</v>
      </c>
      <c r="E163" t="s">
        <v>47</v>
      </c>
      <c r="F163" t="s">
        <v>128</v>
      </c>
      <c r="G163" t="s">
        <v>83</v>
      </c>
      <c r="H163">
        <v>0</v>
      </c>
      <c r="I163">
        <v>-13</v>
      </c>
      <c r="J163">
        <v>207</v>
      </c>
      <c r="K163">
        <v>194</v>
      </c>
      <c r="L163">
        <v>0</v>
      </c>
      <c r="M163" t="b">
        <f t="shared" si="26"/>
        <v>0</v>
      </c>
      <c r="N163" s="4">
        <f t="shared" si="27"/>
        <v>0</v>
      </c>
      <c r="O163" t="b">
        <f t="shared" si="23"/>
        <v>0</v>
      </c>
      <c r="P163" s="4">
        <v>1</v>
      </c>
      <c r="AI163">
        <f t="shared" ca="1" si="24"/>
        <v>1.0951025992621748</v>
      </c>
      <c r="AJ163">
        <f t="shared" ca="1" si="25"/>
        <v>-12.909020068412001</v>
      </c>
    </row>
    <row r="164" spans="1:36" x14ac:dyDescent="0.2">
      <c r="A164">
        <v>11</v>
      </c>
      <c r="B164">
        <v>2</v>
      </c>
      <c r="C164" t="s">
        <v>16</v>
      </c>
      <c r="D164" t="s">
        <v>35</v>
      </c>
      <c r="E164" t="s">
        <v>36</v>
      </c>
      <c r="F164" t="s">
        <v>137</v>
      </c>
      <c r="G164" t="s">
        <v>138</v>
      </c>
      <c r="H164">
        <v>-1</v>
      </c>
      <c r="I164">
        <v>-9</v>
      </c>
      <c r="J164">
        <v>98</v>
      </c>
      <c r="K164">
        <v>90</v>
      </c>
      <c r="L164">
        <v>0</v>
      </c>
      <c r="M164" t="b">
        <f t="shared" si="26"/>
        <v>0</v>
      </c>
      <c r="N164" s="4">
        <f t="shared" si="27"/>
        <v>0</v>
      </c>
      <c r="O164" t="b">
        <f t="shared" si="23"/>
        <v>0</v>
      </c>
      <c r="P164" s="4">
        <v>2</v>
      </c>
      <c r="AI164">
        <f t="shared" ca="1" si="24"/>
        <v>2.0738935919583881</v>
      </c>
      <c r="AJ164">
        <f t="shared" ca="1" si="25"/>
        <v>-8.9998022563686551</v>
      </c>
    </row>
    <row r="165" spans="1:36" x14ac:dyDescent="0.2">
      <c r="A165">
        <v>9</v>
      </c>
      <c r="B165">
        <v>7</v>
      </c>
      <c r="C165" t="s">
        <v>16</v>
      </c>
      <c r="D165" t="s">
        <v>35</v>
      </c>
      <c r="E165" t="s">
        <v>36</v>
      </c>
      <c r="F165" t="s">
        <v>17</v>
      </c>
      <c r="G165" t="s">
        <v>18</v>
      </c>
      <c r="H165">
        <v>14</v>
      </c>
      <c r="I165">
        <v>17</v>
      </c>
      <c r="J165">
        <v>290</v>
      </c>
      <c r="K165">
        <v>293</v>
      </c>
      <c r="L165">
        <v>0</v>
      </c>
      <c r="M165" t="b">
        <f t="shared" si="26"/>
        <v>1</v>
      </c>
      <c r="N165" s="4">
        <f t="shared" si="27"/>
        <v>0</v>
      </c>
      <c r="O165" t="b">
        <f t="shared" si="23"/>
        <v>0</v>
      </c>
      <c r="P165" s="4">
        <v>1</v>
      </c>
      <c r="AI165">
        <f t="shared" ca="1" si="24"/>
        <v>6.9908182742797642</v>
      </c>
      <c r="AJ165">
        <f t="shared" ca="1" si="25"/>
        <v>16.915822059339522</v>
      </c>
    </row>
    <row r="166" spans="1:36" x14ac:dyDescent="0.2">
      <c r="A166">
        <v>11</v>
      </c>
      <c r="B166">
        <v>2</v>
      </c>
      <c r="C166" t="s">
        <v>16</v>
      </c>
      <c r="D166" t="s">
        <v>101</v>
      </c>
      <c r="E166" t="s">
        <v>102</v>
      </c>
      <c r="F166" t="s">
        <v>22</v>
      </c>
      <c r="G166" t="s">
        <v>23</v>
      </c>
      <c r="H166">
        <v>-6</v>
      </c>
      <c r="I166">
        <v>-7</v>
      </c>
      <c r="J166">
        <v>302</v>
      </c>
      <c r="K166">
        <v>301</v>
      </c>
      <c r="L166">
        <v>0</v>
      </c>
      <c r="M166" t="b">
        <f t="shared" si="26"/>
        <v>0</v>
      </c>
      <c r="N166" s="4">
        <f t="shared" si="27"/>
        <v>0</v>
      </c>
      <c r="O166" t="b">
        <f t="shared" si="23"/>
        <v>0</v>
      </c>
      <c r="P166" s="4">
        <v>1</v>
      </c>
      <c r="AI166">
        <f t="shared" ca="1" si="24"/>
        <v>2.0315524674259007</v>
      </c>
      <c r="AJ166">
        <f t="shared" ca="1" si="25"/>
        <v>-6.9088256667826764</v>
      </c>
    </row>
    <row r="167" spans="1:36" x14ac:dyDescent="0.2">
      <c r="A167">
        <v>14</v>
      </c>
      <c r="B167">
        <v>5</v>
      </c>
      <c r="C167" t="s">
        <v>16</v>
      </c>
      <c r="D167" t="s">
        <v>110</v>
      </c>
      <c r="E167" t="s">
        <v>111</v>
      </c>
      <c r="F167" t="s">
        <v>35</v>
      </c>
      <c r="G167" t="s">
        <v>36</v>
      </c>
      <c r="H167">
        <v>-5</v>
      </c>
      <c r="I167">
        <v>-27</v>
      </c>
      <c r="J167">
        <v>275</v>
      </c>
      <c r="K167">
        <v>253</v>
      </c>
      <c r="L167">
        <v>1</v>
      </c>
      <c r="M167" t="b">
        <f t="shared" si="26"/>
        <v>0</v>
      </c>
      <c r="N167" s="4">
        <f t="shared" si="27"/>
        <v>0</v>
      </c>
      <c r="O167" t="b">
        <f t="shared" si="23"/>
        <v>0</v>
      </c>
      <c r="P167" s="4">
        <v>1</v>
      </c>
      <c r="AI167">
        <f t="shared" ca="1" si="24"/>
        <v>4.9346866453480374</v>
      </c>
      <c r="AJ167">
        <f t="shared" ca="1" si="25"/>
        <v>-27.054889230685077</v>
      </c>
    </row>
    <row r="168" spans="1:36" x14ac:dyDescent="0.2">
      <c r="A168">
        <v>10</v>
      </c>
      <c r="B168">
        <v>1</v>
      </c>
      <c r="C168" t="s">
        <v>16</v>
      </c>
      <c r="D168" t="s">
        <v>22</v>
      </c>
      <c r="E168" t="s">
        <v>23</v>
      </c>
      <c r="F168" t="s">
        <v>233</v>
      </c>
      <c r="G168" t="s">
        <v>234</v>
      </c>
      <c r="H168">
        <v>-6</v>
      </c>
      <c r="I168">
        <v>-13</v>
      </c>
      <c r="J168">
        <v>79</v>
      </c>
      <c r="K168">
        <v>72</v>
      </c>
      <c r="L168">
        <v>0</v>
      </c>
      <c r="M168" t="b">
        <f t="shared" si="26"/>
        <v>0</v>
      </c>
      <c r="N168" s="4">
        <f t="shared" si="27"/>
        <v>0</v>
      </c>
      <c r="O168" t="b">
        <f t="shared" si="23"/>
        <v>0</v>
      </c>
      <c r="P168" s="4">
        <v>2</v>
      </c>
      <c r="AI168">
        <f t="shared" ca="1" si="24"/>
        <v>0.96870236948350363</v>
      </c>
      <c r="AJ168">
        <f t="shared" ca="1" si="25"/>
        <v>-13.004446136435302</v>
      </c>
    </row>
    <row r="169" spans="1:36" x14ac:dyDescent="0.2">
      <c r="A169">
        <v>12</v>
      </c>
      <c r="B169">
        <v>3</v>
      </c>
      <c r="C169" t="s">
        <v>16</v>
      </c>
      <c r="D169" t="s">
        <v>27</v>
      </c>
      <c r="E169" t="s">
        <v>28</v>
      </c>
      <c r="F169" t="s">
        <v>22</v>
      </c>
      <c r="G169" t="s">
        <v>23</v>
      </c>
      <c r="H169">
        <v>-4</v>
      </c>
      <c r="I169">
        <v>-3</v>
      </c>
      <c r="J169">
        <v>79</v>
      </c>
      <c r="K169">
        <v>80</v>
      </c>
      <c r="L169">
        <v>0</v>
      </c>
      <c r="M169" t="b">
        <f t="shared" si="26"/>
        <v>0</v>
      </c>
      <c r="N169" s="4">
        <f t="shared" si="27"/>
        <v>0</v>
      </c>
      <c r="O169" t="b">
        <f t="shared" si="23"/>
        <v>0</v>
      </c>
      <c r="P169" s="4">
        <v>2</v>
      </c>
      <c r="AI169">
        <f t="shared" ca="1" si="24"/>
        <v>3.0397355828264452</v>
      </c>
      <c r="AJ169">
        <f t="shared" ca="1" si="25"/>
        <v>-3.0465167917178704</v>
      </c>
    </row>
    <row r="170" spans="1:36" x14ac:dyDescent="0.2">
      <c r="A170">
        <v>15</v>
      </c>
      <c r="B170">
        <v>6</v>
      </c>
      <c r="C170" t="s">
        <v>16</v>
      </c>
      <c r="D170" t="s">
        <v>84</v>
      </c>
      <c r="E170" t="s">
        <v>85</v>
      </c>
      <c r="F170" t="s">
        <v>22</v>
      </c>
      <c r="G170" t="s">
        <v>23</v>
      </c>
      <c r="H170">
        <v>-4</v>
      </c>
      <c r="I170">
        <v>-21</v>
      </c>
      <c r="J170">
        <v>101</v>
      </c>
      <c r="K170">
        <v>84</v>
      </c>
      <c r="L170">
        <v>1</v>
      </c>
      <c r="M170" t="b">
        <f t="shared" si="26"/>
        <v>0</v>
      </c>
      <c r="N170" s="4">
        <f t="shared" si="27"/>
        <v>0</v>
      </c>
      <c r="O170" t="b">
        <f t="shared" si="23"/>
        <v>0</v>
      </c>
      <c r="P170" s="4">
        <v>2</v>
      </c>
      <c r="AI170">
        <f t="shared" ca="1" si="24"/>
        <v>5.9323589089708131</v>
      </c>
      <c r="AJ170">
        <f t="shared" ca="1" si="25"/>
        <v>-20.93961362597582</v>
      </c>
    </row>
    <row r="171" spans="1:36" x14ac:dyDescent="0.2">
      <c r="A171">
        <v>15</v>
      </c>
      <c r="B171">
        <v>6</v>
      </c>
      <c r="C171" t="s">
        <v>16</v>
      </c>
      <c r="D171" t="s">
        <v>126</v>
      </c>
      <c r="E171" t="s">
        <v>127</v>
      </c>
      <c r="F171" t="s">
        <v>46</v>
      </c>
      <c r="G171" t="s">
        <v>47</v>
      </c>
      <c r="H171">
        <v>0</v>
      </c>
      <c r="I171">
        <v>3</v>
      </c>
      <c r="J171">
        <v>151</v>
      </c>
      <c r="K171">
        <v>154</v>
      </c>
      <c r="L171">
        <v>0</v>
      </c>
      <c r="M171" t="b">
        <f t="shared" si="26"/>
        <v>1</v>
      </c>
      <c r="N171" s="4">
        <f t="shared" si="27"/>
        <v>0</v>
      </c>
      <c r="O171" t="b">
        <f t="shared" si="23"/>
        <v>0</v>
      </c>
      <c r="P171" s="4">
        <v>2</v>
      </c>
      <c r="AI171">
        <f t="shared" ca="1" si="24"/>
        <v>6.0478492348465176</v>
      </c>
      <c r="AJ171">
        <f t="shared" ca="1" si="25"/>
        <v>3.0694494353475079</v>
      </c>
    </row>
    <row r="172" spans="1:36" x14ac:dyDescent="0.2">
      <c r="A172">
        <v>17</v>
      </c>
      <c r="B172">
        <v>1</v>
      </c>
      <c r="C172" t="s">
        <v>16</v>
      </c>
      <c r="D172" t="s">
        <v>49</v>
      </c>
      <c r="E172" t="s">
        <v>50</v>
      </c>
      <c r="F172" t="s">
        <v>22</v>
      </c>
      <c r="G172" t="s">
        <v>23</v>
      </c>
      <c r="H172">
        <v>13</v>
      </c>
      <c r="I172">
        <v>1</v>
      </c>
      <c r="J172">
        <v>128</v>
      </c>
      <c r="K172">
        <v>116</v>
      </c>
      <c r="L172">
        <v>1</v>
      </c>
      <c r="M172" t="b">
        <f t="shared" si="26"/>
        <v>1</v>
      </c>
      <c r="N172" s="4">
        <f t="shared" si="27"/>
        <v>0</v>
      </c>
      <c r="O172" t="b">
        <f t="shared" si="23"/>
        <v>0</v>
      </c>
      <c r="P172" s="4">
        <v>2</v>
      </c>
      <c r="AI172">
        <f t="shared" ca="1" si="24"/>
        <v>1.0252440238742824</v>
      </c>
      <c r="AJ172">
        <f t="shared" ca="1" si="25"/>
        <v>0.9945556357738129</v>
      </c>
    </row>
    <row r="173" spans="1:36" x14ac:dyDescent="0.2">
      <c r="A173">
        <v>18</v>
      </c>
      <c r="B173">
        <v>2</v>
      </c>
      <c r="C173" t="s">
        <v>16</v>
      </c>
      <c r="D173" t="s">
        <v>46</v>
      </c>
      <c r="E173" t="s">
        <v>47</v>
      </c>
      <c r="F173" t="s">
        <v>60</v>
      </c>
      <c r="G173" t="s">
        <v>61</v>
      </c>
      <c r="H173">
        <v>-2</v>
      </c>
      <c r="I173">
        <v>-5</v>
      </c>
      <c r="J173">
        <v>366</v>
      </c>
      <c r="K173">
        <v>363</v>
      </c>
      <c r="L173">
        <v>0</v>
      </c>
      <c r="M173" t="b">
        <f t="shared" si="26"/>
        <v>0</v>
      </c>
      <c r="N173" s="4">
        <f t="shared" si="27"/>
        <v>0</v>
      </c>
      <c r="O173" t="b">
        <f t="shared" si="23"/>
        <v>0</v>
      </c>
      <c r="P173" s="4">
        <v>1</v>
      </c>
      <c r="AI173">
        <f t="shared" ca="1" si="24"/>
        <v>2.0894170461908699</v>
      </c>
      <c r="AJ173">
        <f t="shared" ca="1" si="25"/>
        <v>-4.920221654991547</v>
      </c>
    </row>
    <row r="174" spans="1:36" x14ac:dyDescent="0.2">
      <c r="A174">
        <v>17</v>
      </c>
      <c r="B174">
        <v>1</v>
      </c>
      <c r="C174" t="s">
        <v>16</v>
      </c>
      <c r="D174" t="s">
        <v>211</v>
      </c>
      <c r="E174" t="s">
        <v>212</v>
      </c>
      <c r="F174" t="s">
        <v>35</v>
      </c>
      <c r="G174" t="s">
        <v>36</v>
      </c>
      <c r="H174">
        <v>-8</v>
      </c>
      <c r="I174">
        <v>-22</v>
      </c>
      <c r="J174">
        <v>104</v>
      </c>
      <c r="K174">
        <v>90</v>
      </c>
      <c r="L174">
        <v>0</v>
      </c>
      <c r="M174" t="b">
        <f t="shared" si="26"/>
        <v>0</v>
      </c>
      <c r="N174" s="4">
        <f t="shared" si="27"/>
        <v>0</v>
      </c>
      <c r="O174" t="b">
        <f t="shared" si="23"/>
        <v>0</v>
      </c>
      <c r="P174" s="4">
        <v>2</v>
      </c>
      <c r="AI174">
        <f t="shared" ca="1" si="24"/>
        <v>0.90942183147747035</v>
      </c>
      <c r="AJ174">
        <f t="shared" ca="1" si="25"/>
        <v>-21.902319168773293</v>
      </c>
    </row>
    <row r="175" spans="1:36" x14ac:dyDescent="0.2">
      <c r="A175">
        <v>17</v>
      </c>
      <c r="B175">
        <v>1</v>
      </c>
      <c r="C175" t="s">
        <v>16</v>
      </c>
      <c r="D175" t="s">
        <v>22</v>
      </c>
      <c r="E175" t="s">
        <v>23</v>
      </c>
      <c r="F175" t="s">
        <v>101</v>
      </c>
      <c r="G175" t="s">
        <v>102</v>
      </c>
      <c r="H175">
        <v>-3</v>
      </c>
      <c r="I175">
        <v>-25</v>
      </c>
      <c r="J175">
        <v>314</v>
      </c>
      <c r="K175">
        <v>292</v>
      </c>
      <c r="L175">
        <v>0</v>
      </c>
      <c r="M175" t="b">
        <f t="shared" si="26"/>
        <v>0</v>
      </c>
      <c r="N175" s="4">
        <f t="shared" si="27"/>
        <v>0</v>
      </c>
      <c r="O175" t="b">
        <f t="shared" si="23"/>
        <v>0</v>
      </c>
      <c r="P175" s="4">
        <v>1</v>
      </c>
      <c r="AI175">
        <f t="shared" ca="1" si="24"/>
        <v>1.000179642852739</v>
      </c>
      <c r="AJ175">
        <f t="shared" ca="1" si="25"/>
        <v>-24.972721702645472</v>
      </c>
    </row>
    <row r="176" spans="1:36" x14ac:dyDescent="0.2">
      <c r="A176">
        <v>18</v>
      </c>
      <c r="B176">
        <v>2</v>
      </c>
      <c r="C176" t="s">
        <v>16</v>
      </c>
      <c r="D176" t="s">
        <v>126</v>
      </c>
      <c r="E176" t="s">
        <v>127</v>
      </c>
      <c r="F176" t="s">
        <v>22</v>
      </c>
      <c r="G176" t="s">
        <v>23</v>
      </c>
      <c r="H176">
        <v>-6</v>
      </c>
      <c r="I176">
        <v>0</v>
      </c>
      <c r="J176">
        <v>153</v>
      </c>
      <c r="K176">
        <v>159</v>
      </c>
      <c r="L176">
        <v>1</v>
      </c>
      <c r="M176" t="b">
        <f t="shared" si="26"/>
        <v>0</v>
      </c>
      <c r="N176" s="4">
        <f t="shared" si="27"/>
        <v>0</v>
      </c>
      <c r="O176" t="b">
        <f t="shared" si="23"/>
        <v>0</v>
      </c>
      <c r="P176" s="4">
        <v>2</v>
      </c>
      <c r="AI176">
        <f t="shared" ca="1" si="24"/>
        <v>2.0981680767759654</v>
      </c>
      <c r="AJ176">
        <f t="shared" ca="1" si="25"/>
        <v>1.3762980976181713E-2</v>
      </c>
    </row>
    <row r="177" spans="1:36" x14ac:dyDescent="0.2">
      <c r="A177">
        <v>19</v>
      </c>
      <c r="B177">
        <v>3</v>
      </c>
      <c r="C177" t="s">
        <v>16</v>
      </c>
      <c r="D177" t="s">
        <v>22</v>
      </c>
      <c r="E177" t="s">
        <v>23</v>
      </c>
      <c r="F177" t="s">
        <v>235</v>
      </c>
      <c r="G177" t="s">
        <v>236</v>
      </c>
      <c r="H177">
        <v>2</v>
      </c>
      <c r="I177">
        <v>12</v>
      </c>
      <c r="J177">
        <v>115</v>
      </c>
      <c r="K177">
        <v>125</v>
      </c>
      <c r="L177">
        <v>1</v>
      </c>
      <c r="M177" t="b">
        <f t="shared" si="26"/>
        <v>1</v>
      </c>
      <c r="N177" s="4">
        <f t="shared" si="27"/>
        <v>0</v>
      </c>
      <c r="O177" t="b">
        <f t="shared" si="23"/>
        <v>0</v>
      </c>
      <c r="P177" s="4">
        <v>2</v>
      </c>
      <c r="AI177">
        <f t="shared" ca="1" si="24"/>
        <v>2.9168846202693044</v>
      </c>
      <c r="AJ177">
        <f t="shared" ca="1" si="25"/>
        <v>11.999920709939412</v>
      </c>
    </row>
    <row r="178" spans="1:36" x14ac:dyDescent="0.2">
      <c r="A178">
        <v>16</v>
      </c>
      <c r="B178">
        <v>7</v>
      </c>
      <c r="C178" t="s">
        <v>16</v>
      </c>
      <c r="D178" t="s">
        <v>35</v>
      </c>
      <c r="E178" t="s">
        <v>36</v>
      </c>
      <c r="F178" t="s">
        <v>139</v>
      </c>
      <c r="G178" t="s">
        <v>140</v>
      </c>
      <c r="H178">
        <v>-3</v>
      </c>
      <c r="I178">
        <v>-17</v>
      </c>
      <c r="J178">
        <v>115</v>
      </c>
      <c r="K178">
        <v>101</v>
      </c>
      <c r="L178">
        <v>1</v>
      </c>
      <c r="M178" t="b">
        <f t="shared" si="26"/>
        <v>0</v>
      </c>
      <c r="N178" s="4">
        <f t="shared" si="27"/>
        <v>0</v>
      </c>
      <c r="O178" t="b">
        <f t="shared" si="23"/>
        <v>0</v>
      </c>
      <c r="P178" s="4">
        <v>2</v>
      </c>
      <c r="AI178">
        <f t="shared" ca="1" si="24"/>
        <v>7.0502108873017679</v>
      </c>
      <c r="AJ178">
        <f t="shared" ca="1" si="25"/>
        <v>-16.988660285799053</v>
      </c>
    </row>
    <row r="179" spans="1:36" x14ac:dyDescent="0.2">
      <c r="A179">
        <v>16</v>
      </c>
      <c r="B179">
        <v>7</v>
      </c>
      <c r="C179" t="s">
        <v>16</v>
      </c>
      <c r="D179" t="s">
        <v>54</v>
      </c>
      <c r="E179" t="s">
        <v>55</v>
      </c>
      <c r="F179" t="s">
        <v>35</v>
      </c>
      <c r="G179" t="s">
        <v>36</v>
      </c>
      <c r="H179">
        <v>15</v>
      </c>
      <c r="I179">
        <v>-7</v>
      </c>
      <c r="J179">
        <v>213</v>
      </c>
      <c r="K179">
        <v>191</v>
      </c>
      <c r="L179">
        <v>1</v>
      </c>
      <c r="M179" t="b">
        <f t="shared" si="26"/>
        <v>0</v>
      </c>
      <c r="N179" s="4">
        <f t="shared" si="27"/>
        <v>0</v>
      </c>
      <c r="O179" t="b">
        <f t="shared" si="23"/>
        <v>0</v>
      </c>
      <c r="P179" s="4">
        <v>1</v>
      </c>
      <c r="AI179">
        <f t="shared" ca="1" si="24"/>
        <v>7.0847627119159027</v>
      </c>
      <c r="AJ179">
        <f t="shared" ca="1" si="25"/>
        <v>-7.0391844350735155</v>
      </c>
    </row>
    <row r="180" spans="1:36" x14ac:dyDescent="0.2">
      <c r="A180">
        <v>16</v>
      </c>
      <c r="B180">
        <v>7</v>
      </c>
      <c r="C180" t="s">
        <v>16</v>
      </c>
      <c r="D180" t="s">
        <v>35</v>
      </c>
      <c r="E180" t="s">
        <v>36</v>
      </c>
      <c r="F180" t="s">
        <v>92</v>
      </c>
      <c r="G180" t="s">
        <v>93</v>
      </c>
      <c r="H180">
        <v>-3</v>
      </c>
      <c r="I180">
        <v>-13</v>
      </c>
      <c r="J180">
        <v>111</v>
      </c>
      <c r="K180">
        <v>101</v>
      </c>
      <c r="L180">
        <v>1</v>
      </c>
      <c r="M180" t="b">
        <f t="shared" si="26"/>
        <v>0</v>
      </c>
      <c r="N180" s="4">
        <f t="shared" si="27"/>
        <v>0</v>
      </c>
      <c r="O180" t="b">
        <f t="shared" si="23"/>
        <v>0</v>
      </c>
      <c r="P180" s="4">
        <v>2</v>
      </c>
      <c r="AI180">
        <f t="shared" ca="1" si="24"/>
        <v>7.0440115139466615</v>
      </c>
      <c r="AJ180">
        <f t="shared" ca="1" si="25"/>
        <v>-13.090266781582693</v>
      </c>
    </row>
    <row r="181" spans="1:36" x14ac:dyDescent="0.2">
      <c r="A181">
        <v>21</v>
      </c>
      <c r="B181">
        <v>5</v>
      </c>
      <c r="C181" t="s">
        <v>16</v>
      </c>
      <c r="D181" t="s">
        <v>35</v>
      </c>
      <c r="E181" t="s">
        <v>36</v>
      </c>
      <c r="F181" t="s">
        <v>237</v>
      </c>
      <c r="G181" t="s">
        <v>238</v>
      </c>
      <c r="H181">
        <v>11</v>
      </c>
      <c r="I181">
        <v>18</v>
      </c>
      <c r="J181">
        <v>155</v>
      </c>
      <c r="K181">
        <v>162</v>
      </c>
      <c r="L181">
        <v>0</v>
      </c>
      <c r="M181" t="b">
        <f t="shared" si="26"/>
        <v>1</v>
      </c>
      <c r="N181" s="4">
        <f t="shared" si="27"/>
        <v>0</v>
      </c>
      <c r="O181" t="b">
        <f t="shared" si="23"/>
        <v>0</v>
      </c>
      <c r="P181" s="4">
        <v>2</v>
      </c>
      <c r="AI181">
        <f t="shared" ca="1" si="24"/>
        <v>4.9482994155695605</v>
      </c>
      <c r="AJ181">
        <f t="shared" ca="1" si="25"/>
        <v>18.078143369367172</v>
      </c>
    </row>
    <row r="182" spans="1:36" x14ac:dyDescent="0.2">
      <c r="A182">
        <v>23</v>
      </c>
      <c r="B182">
        <v>7</v>
      </c>
      <c r="C182" t="s">
        <v>16</v>
      </c>
      <c r="D182" t="s">
        <v>73</v>
      </c>
      <c r="E182" t="s">
        <v>74</v>
      </c>
      <c r="F182" t="s">
        <v>35</v>
      </c>
      <c r="G182" t="s">
        <v>36</v>
      </c>
      <c r="H182">
        <v>-5</v>
      </c>
      <c r="I182">
        <v>13</v>
      </c>
      <c r="J182">
        <v>253</v>
      </c>
      <c r="K182">
        <v>271</v>
      </c>
      <c r="L182">
        <v>0</v>
      </c>
      <c r="M182" t="b">
        <f t="shared" si="26"/>
        <v>1</v>
      </c>
      <c r="N182" s="4">
        <f t="shared" si="27"/>
        <v>0</v>
      </c>
      <c r="O182" t="b">
        <f t="shared" si="23"/>
        <v>0</v>
      </c>
      <c r="P182" s="4">
        <v>1</v>
      </c>
      <c r="AI182">
        <f t="shared" ca="1" si="24"/>
        <v>6.9808773441955045</v>
      </c>
      <c r="AJ182">
        <f t="shared" ca="1" si="25"/>
        <v>13.086139979620377</v>
      </c>
    </row>
    <row r="183" spans="1:36" x14ac:dyDescent="0.2">
      <c r="A183">
        <v>22</v>
      </c>
      <c r="B183">
        <v>6</v>
      </c>
      <c r="C183" t="s">
        <v>16</v>
      </c>
      <c r="D183" t="s">
        <v>27</v>
      </c>
      <c r="E183" t="s">
        <v>28</v>
      </c>
      <c r="F183" t="s">
        <v>35</v>
      </c>
      <c r="G183" t="s">
        <v>36</v>
      </c>
      <c r="H183">
        <v>-2</v>
      </c>
      <c r="I183">
        <v>7</v>
      </c>
      <c r="J183">
        <v>297</v>
      </c>
      <c r="K183">
        <v>306</v>
      </c>
      <c r="L183">
        <v>1</v>
      </c>
      <c r="M183" t="b">
        <f t="shared" si="26"/>
        <v>1</v>
      </c>
      <c r="N183" s="4">
        <f t="shared" si="27"/>
        <v>0</v>
      </c>
      <c r="O183" t="b">
        <f t="shared" si="23"/>
        <v>0</v>
      </c>
      <c r="P183" s="4">
        <v>1</v>
      </c>
      <c r="AI183">
        <f t="shared" ca="1" si="24"/>
        <v>5.9960643619024818</v>
      </c>
      <c r="AJ183">
        <f t="shared" ca="1" si="25"/>
        <v>6.9400419265789024</v>
      </c>
    </row>
    <row r="184" spans="1:36" x14ac:dyDescent="0.2">
      <c r="A184">
        <v>22</v>
      </c>
      <c r="B184">
        <v>6</v>
      </c>
      <c r="C184" t="s">
        <v>16</v>
      </c>
      <c r="D184" t="s">
        <v>46</v>
      </c>
      <c r="E184" t="s">
        <v>47</v>
      </c>
      <c r="F184" t="s">
        <v>35</v>
      </c>
      <c r="G184" t="s">
        <v>36</v>
      </c>
      <c r="H184">
        <v>-8</v>
      </c>
      <c r="I184">
        <v>-29</v>
      </c>
      <c r="J184">
        <v>317</v>
      </c>
      <c r="K184">
        <v>296</v>
      </c>
      <c r="L184">
        <v>0</v>
      </c>
      <c r="M184" t="b">
        <f t="shared" si="26"/>
        <v>0</v>
      </c>
      <c r="N184" s="4">
        <f t="shared" si="27"/>
        <v>0</v>
      </c>
      <c r="O184" t="b">
        <f t="shared" si="23"/>
        <v>0</v>
      </c>
      <c r="P184" s="4">
        <v>1</v>
      </c>
      <c r="AI184">
        <f t="shared" ca="1" si="24"/>
        <v>5.9895469429664852</v>
      </c>
      <c r="AJ184">
        <f t="shared" ca="1" si="25"/>
        <v>-28.907926697723724</v>
      </c>
    </row>
    <row r="185" spans="1:36" x14ac:dyDescent="0.2">
      <c r="A185">
        <v>21</v>
      </c>
      <c r="B185">
        <v>5</v>
      </c>
      <c r="C185" t="s">
        <v>16</v>
      </c>
      <c r="D185" t="s">
        <v>35</v>
      </c>
      <c r="E185" t="s">
        <v>36</v>
      </c>
      <c r="F185" t="s">
        <v>58</v>
      </c>
      <c r="G185" t="s">
        <v>59</v>
      </c>
      <c r="H185">
        <v>-4</v>
      </c>
      <c r="I185">
        <v>-3</v>
      </c>
      <c r="J185">
        <v>76</v>
      </c>
      <c r="K185">
        <v>77</v>
      </c>
      <c r="L185">
        <v>0</v>
      </c>
      <c r="M185" t="b">
        <f t="shared" si="26"/>
        <v>0</v>
      </c>
      <c r="N185" s="4">
        <f t="shared" si="27"/>
        <v>0</v>
      </c>
      <c r="O185" t="b">
        <f t="shared" si="23"/>
        <v>0</v>
      </c>
      <c r="P185" s="4">
        <v>2</v>
      </c>
      <c r="AI185">
        <f t="shared" ca="1" si="24"/>
        <v>4.9438330684549552</v>
      </c>
      <c r="AJ185">
        <f t="shared" ca="1" si="25"/>
        <v>-2.9950083299836274</v>
      </c>
    </row>
    <row r="186" spans="1:36" x14ac:dyDescent="0.2">
      <c r="A186">
        <v>22</v>
      </c>
      <c r="B186">
        <v>6</v>
      </c>
      <c r="C186" t="s">
        <v>16</v>
      </c>
      <c r="D186" t="s">
        <v>126</v>
      </c>
      <c r="E186" t="s">
        <v>127</v>
      </c>
      <c r="F186" t="s">
        <v>35</v>
      </c>
      <c r="G186" t="s">
        <v>36</v>
      </c>
      <c r="H186">
        <v>-4</v>
      </c>
      <c r="I186">
        <v>-25</v>
      </c>
      <c r="J186">
        <v>210</v>
      </c>
      <c r="K186">
        <v>189</v>
      </c>
      <c r="L186">
        <v>1</v>
      </c>
      <c r="M186" t="b">
        <f t="shared" si="26"/>
        <v>0</v>
      </c>
      <c r="N186" s="4">
        <f t="shared" si="27"/>
        <v>0</v>
      </c>
      <c r="O186" t="b">
        <f t="shared" si="23"/>
        <v>0</v>
      </c>
      <c r="P186" s="4">
        <v>1</v>
      </c>
      <c r="AI186">
        <f t="shared" ca="1" si="24"/>
        <v>5.9548175073023959</v>
      </c>
      <c r="AJ186">
        <f t="shared" ca="1" si="25"/>
        <v>-25.080061002539548</v>
      </c>
    </row>
    <row r="187" spans="1:36" x14ac:dyDescent="0.2">
      <c r="A187">
        <v>24</v>
      </c>
      <c r="B187">
        <v>1</v>
      </c>
      <c r="C187" t="s">
        <v>16</v>
      </c>
      <c r="D187" t="s">
        <v>46</v>
      </c>
      <c r="E187" t="s">
        <v>47</v>
      </c>
      <c r="F187" t="s">
        <v>157</v>
      </c>
      <c r="G187" t="s">
        <v>158</v>
      </c>
      <c r="H187">
        <v>2</v>
      </c>
      <c r="I187">
        <v>3</v>
      </c>
      <c r="J187">
        <v>175</v>
      </c>
      <c r="K187">
        <v>176</v>
      </c>
      <c r="L187">
        <v>1</v>
      </c>
      <c r="M187" t="b">
        <f t="shared" si="26"/>
        <v>1</v>
      </c>
      <c r="N187" s="4">
        <f t="shared" si="27"/>
        <v>0</v>
      </c>
      <c r="O187" t="b">
        <f t="shared" si="23"/>
        <v>0</v>
      </c>
      <c r="P187" s="4">
        <v>2</v>
      </c>
      <c r="AI187">
        <f t="shared" ca="1" si="24"/>
        <v>0.93689451450790184</v>
      </c>
      <c r="AJ187">
        <f t="shared" ca="1" si="25"/>
        <v>2.9085080951133309</v>
      </c>
    </row>
    <row r="188" spans="1:36" x14ac:dyDescent="0.2">
      <c r="A188">
        <v>25</v>
      </c>
      <c r="B188">
        <v>2</v>
      </c>
      <c r="C188" t="s">
        <v>16</v>
      </c>
      <c r="D188" t="s">
        <v>22</v>
      </c>
      <c r="E188" t="s">
        <v>23</v>
      </c>
      <c r="F188" t="s">
        <v>112</v>
      </c>
      <c r="G188" t="s">
        <v>113</v>
      </c>
      <c r="H188">
        <v>-11</v>
      </c>
      <c r="I188">
        <v>-5</v>
      </c>
      <c r="J188">
        <v>105</v>
      </c>
      <c r="K188">
        <v>111</v>
      </c>
      <c r="L188">
        <v>1</v>
      </c>
      <c r="M188" t="b">
        <f t="shared" si="26"/>
        <v>0</v>
      </c>
      <c r="N188" s="4">
        <f t="shared" si="27"/>
        <v>0</v>
      </c>
      <c r="O188" t="b">
        <f t="shared" si="23"/>
        <v>0</v>
      </c>
      <c r="P188" s="4">
        <v>2</v>
      </c>
      <c r="AI188">
        <f t="shared" ca="1" si="24"/>
        <v>1.9317198776931828</v>
      </c>
      <c r="AJ188">
        <f t="shared" ca="1" si="25"/>
        <v>-5.014923384805658</v>
      </c>
    </row>
    <row r="189" spans="1:36" x14ac:dyDescent="0.2">
      <c r="A189">
        <v>21</v>
      </c>
      <c r="B189">
        <v>5</v>
      </c>
      <c r="C189" t="s">
        <v>16</v>
      </c>
      <c r="D189" t="s">
        <v>235</v>
      </c>
      <c r="E189" t="s">
        <v>236</v>
      </c>
      <c r="F189" t="s">
        <v>24</v>
      </c>
      <c r="G189" t="s">
        <v>25</v>
      </c>
      <c r="H189">
        <v>-4</v>
      </c>
      <c r="I189">
        <v>-11</v>
      </c>
      <c r="J189">
        <v>188</v>
      </c>
      <c r="K189">
        <v>181</v>
      </c>
      <c r="L189">
        <v>1</v>
      </c>
      <c r="M189" t="b">
        <f t="shared" si="26"/>
        <v>0</v>
      </c>
      <c r="N189" s="4">
        <f t="shared" si="27"/>
        <v>0</v>
      </c>
      <c r="O189" t="b">
        <f t="shared" si="23"/>
        <v>0</v>
      </c>
      <c r="P189" s="4">
        <v>2</v>
      </c>
      <c r="AI189">
        <f t="shared" ca="1" si="24"/>
        <v>4.9111076857658205</v>
      </c>
      <c r="AJ189">
        <f t="shared" ca="1" si="25"/>
        <v>-10.994673500836093</v>
      </c>
    </row>
    <row r="190" spans="1:36" x14ac:dyDescent="0.2">
      <c r="A190">
        <v>30</v>
      </c>
      <c r="B190">
        <v>7</v>
      </c>
      <c r="C190" t="s">
        <v>16</v>
      </c>
      <c r="D190" t="s">
        <v>109</v>
      </c>
      <c r="E190" t="s">
        <v>18</v>
      </c>
      <c r="F190" t="s">
        <v>49</v>
      </c>
      <c r="G190" t="s">
        <v>50</v>
      </c>
      <c r="H190">
        <v>6</v>
      </c>
      <c r="I190">
        <v>-17</v>
      </c>
      <c r="J190">
        <v>81</v>
      </c>
      <c r="K190">
        <v>58</v>
      </c>
      <c r="L190">
        <v>0</v>
      </c>
      <c r="M190" t="b">
        <f t="shared" si="26"/>
        <v>0</v>
      </c>
      <c r="N190" s="4">
        <f t="shared" si="27"/>
        <v>0</v>
      </c>
      <c r="O190" t="b">
        <f t="shared" si="23"/>
        <v>0</v>
      </c>
      <c r="P190" s="4">
        <v>2</v>
      </c>
      <c r="AI190">
        <f t="shared" ca="1" si="24"/>
        <v>6.9705108441897634</v>
      </c>
      <c r="AJ190">
        <f t="shared" ca="1" si="25"/>
        <v>-16.945254195487756</v>
      </c>
    </row>
    <row r="191" spans="1:36" x14ac:dyDescent="0.2">
      <c r="A191">
        <v>24</v>
      </c>
      <c r="B191">
        <v>1</v>
      </c>
      <c r="C191" t="s">
        <v>16</v>
      </c>
      <c r="D191" t="s">
        <v>120</v>
      </c>
      <c r="E191" t="s">
        <v>121</v>
      </c>
      <c r="F191" t="s">
        <v>22</v>
      </c>
      <c r="G191" t="s">
        <v>23</v>
      </c>
      <c r="H191">
        <v>-5</v>
      </c>
      <c r="I191">
        <v>-17</v>
      </c>
      <c r="J191">
        <v>109</v>
      </c>
      <c r="K191">
        <v>97</v>
      </c>
      <c r="L191">
        <v>1</v>
      </c>
      <c r="M191" t="b">
        <f t="shared" si="26"/>
        <v>0</v>
      </c>
      <c r="N191" s="4">
        <f t="shared" si="27"/>
        <v>0</v>
      </c>
      <c r="O191" t="b">
        <f t="shared" si="23"/>
        <v>0</v>
      </c>
      <c r="P191" s="4">
        <v>2</v>
      </c>
      <c r="AI191">
        <f t="shared" ca="1" si="24"/>
        <v>0.90911114765635326</v>
      </c>
      <c r="AJ191">
        <f t="shared" ca="1" si="25"/>
        <v>-16.910110164282628</v>
      </c>
    </row>
    <row r="192" spans="1:36" x14ac:dyDescent="0.2">
      <c r="A192">
        <v>24</v>
      </c>
      <c r="B192">
        <v>1</v>
      </c>
      <c r="C192" t="s">
        <v>16</v>
      </c>
      <c r="D192" t="s">
        <v>22</v>
      </c>
      <c r="E192" t="s">
        <v>23</v>
      </c>
      <c r="F192" t="s">
        <v>109</v>
      </c>
      <c r="G192" t="s">
        <v>18</v>
      </c>
      <c r="H192">
        <v>5</v>
      </c>
      <c r="I192">
        <v>12</v>
      </c>
      <c r="J192">
        <v>114</v>
      </c>
      <c r="K192">
        <v>121</v>
      </c>
      <c r="L192">
        <v>1</v>
      </c>
      <c r="M192" t="b">
        <f t="shared" si="26"/>
        <v>1</v>
      </c>
      <c r="N192" s="4">
        <f t="shared" si="27"/>
        <v>0</v>
      </c>
      <c r="O192" t="b">
        <f t="shared" si="23"/>
        <v>0</v>
      </c>
      <c r="P192" s="4">
        <v>2</v>
      </c>
      <c r="AI192">
        <f t="shared" ca="1" si="24"/>
        <v>0.94699184861808849</v>
      </c>
      <c r="AJ192">
        <f t="shared" ca="1" si="25"/>
        <v>11.918315065866743</v>
      </c>
    </row>
    <row r="193" spans="1:36" x14ac:dyDescent="0.2">
      <c r="A193">
        <v>27</v>
      </c>
      <c r="B193">
        <v>4</v>
      </c>
      <c r="C193" t="s">
        <v>16</v>
      </c>
      <c r="D193" t="s">
        <v>239</v>
      </c>
      <c r="E193" t="s">
        <v>240</v>
      </c>
      <c r="F193" t="s">
        <v>35</v>
      </c>
      <c r="G193" t="s">
        <v>36</v>
      </c>
      <c r="H193">
        <v>2</v>
      </c>
      <c r="I193">
        <v>-8</v>
      </c>
      <c r="J193">
        <v>329</v>
      </c>
      <c r="K193">
        <v>319</v>
      </c>
      <c r="L193">
        <v>1</v>
      </c>
      <c r="M193" t="b">
        <f t="shared" si="26"/>
        <v>0</v>
      </c>
      <c r="N193" s="4">
        <f t="shared" si="27"/>
        <v>0</v>
      </c>
      <c r="O193" t="b">
        <f t="shared" si="23"/>
        <v>0</v>
      </c>
      <c r="P193" s="4">
        <v>1</v>
      </c>
      <c r="AI193">
        <f t="shared" ca="1" si="24"/>
        <v>3.9458736490131305</v>
      </c>
      <c r="AJ193">
        <f t="shared" ca="1" si="25"/>
        <v>-8.0062582994486124</v>
      </c>
    </row>
    <row r="194" spans="1:36" x14ac:dyDescent="0.2">
      <c r="A194">
        <v>27</v>
      </c>
      <c r="B194">
        <v>4</v>
      </c>
      <c r="C194" t="s">
        <v>16</v>
      </c>
      <c r="D194" t="s">
        <v>46</v>
      </c>
      <c r="E194" t="s">
        <v>47</v>
      </c>
      <c r="F194" t="s">
        <v>99</v>
      </c>
      <c r="G194" t="s">
        <v>100</v>
      </c>
      <c r="H194">
        <v>-3</v>
      </c>
      <c r="I194">
        <v>-7</v>
      </c>
      <c r="J194">
        <v>263</v>
      </c>
      <c r="K194">
        <v>259</v>
      </c>
      <c r="L194">
        <v>1</v>
      </c>
      <c r="M194" t="b">
        <f t="shared" si="26"/>
        <v>0</v>
      </c>
      <c r="N194" s="4">
        <f t="shared" si="27"/>
        <v>0</v>
      </c>
      <c r="O194" t="b">
        <f t="shared" ref="O194:O257" si="28">I194&gt;T$19</f>
        <v>0</v>
      </c>
      <c r="P194" s="4">
        <v>1</v>
      </c>
      <c r="AI194">
        <f t="shared" ref="AI194:AI257" ca="1" si="29">B194+RAND()*0.2+-0.1</f>
        <v>3.9319298736076802</v>
      </c>
      <c r="AJ194">
        <f t="shared" ref="AJ194:AJ257" ca="1" si="30">I194+RAND()*0.2+-0.1</f>
        <v>-7.0922693741269649</v>
      </c>
    </row>
    <row r="195" spans="1:36" x14ac:dyDescent="0.2">
      <c r="A195">
        <v>30</v>
      </c>
      <c r="B195">
        <v>7</v>
      </c>
      <c r="C195" t="s">
        <v>16</v>
      </c>
      <c r="D195" t="s">
        <v>35</v>
      </c>
      <c r="E195" t="s">
        <v>36</v>
      </c>
      <c r="F195" t="s">
        <v>51</v>
      </c>
      <c r="G195" t="s">
        <v>52</v>
      </c>
      <c r="H195">
        <v>-3</v>
      </c>
      <c r="I195">
        <v>13</v>
      </c>
      <c r="J195">
        <v>70</v>
      </c>
      <c r="K195">
        <v>86</v>
      </c>
      <c r="L195">
        <v>0</v>
      </c>
      <c r="M195" t="b">
        <f t="shared" ref="M195:M258" si="31">I195&gt;0</f>
        <v>1</v>
      </c>
      <c r="N195" s="4">
        <f t="shared" ref="N195:N258" si="32">IF(I195&gt;30,1,0)</f>
        <v>0</v>
      </c>
      <c r="O195" t="b">
        <f t="shared" si="28"/>
        <v>0</v>
      </c>
      <c r="P195" s="4">
        <v>2</v>
      </c>
      <c r="AI195">
        <f t="shared" ca="1" si="29"/>
        <v>6.911951149929874</v>
      </c>
      <c r="AJ195">
        <f t="shared" ca="1" si="30"/>
        <v>12.976006988429596</v>
      </c>
    </row>
    <row r="196" spans="1:36" x14ac:dyDescent="0.2">
      <c r="A196">
        <v>2</v>
      </c>
      <c r="B196">
        <v>7</v>
      </c>
      <c r="C196" t="s">
        <v>57</v>
      </c>
      <c r="D196" t="s">
        <v>60</v>
      </c>
      <c r="E196" t="s">
        <v>61</v>
      </c>
      <c r="F196" t="s">
        <v>241</v>
      </c>
      <c r="G196" t="s">
        <v>242</v>
      </c>
      <c r="H196">
        <v>-2</v>
      </c>
      <c r="I196">
        <v>-1</v>
      </c>
      <c r="J196">
        <v>149</v>
      </c>
      <c r="K196">
        <v>150</v>
      </c>
      <c r="L196">
        <v>1</v>
      </c>
      <c r="M196" t="b">
        <f t="shared" si="31"/>
        <v>0</v>
      </c>
      <c r="N196" s="4">
        <f t="shared" si="32"/>
        <v>0</v>
      </c>
      <c r="O196" t="b">
        <f t="shared" si="28"/>
        <v>0</v>
      </c>
      <c r="P196" s="4">
        <v>2</v>
      </c>
      <c r="AI196">
        <f t="shared" ca="1" si="29"/>
        <v>6.9987979138434344</v>
      </c>
      <c r="AJ196">
        <f t="shared" ca="1" si="30"/>
        <v>-0.97091516734125849</v>
      </c>
    </row>
    <row r="197" spans="1:36" x14ac:dyDescent="0.2">
      <c r="A197">
        <v>2</v>
      </c>
      <c r="B197">
        <v>7</v>
      </c>
      <c r="C197" t="s">
        <v>57</v>
      </c>
      <c r="D197" t="s">
        <v>170</v>
      </c>
      <c r="E197" t="s">
        <v>171</v>
      </c>
      <c r="F197" t="s">
        <v>101</v>
      </c>
      <c r="G197" t="s">
        <v>102</v>
      </c>
      <c r="H197">
        <v>-3</v>
      </c>
      <c r="I197">
        <v>-8</v>
      </c>
      <c r="J197">
        <v>150</v>
      </c>
      <c r="K197">
        <v>145</v>
      </c>
      <c r="L197">
        <v>1</v>
      </c>
      <c r="M197" t="b">
        <f t="shared" si="31"/>
        <v>0</v>
      </c>
      <c r="N197" s="4">
        <f t="shared" si="32"/>
        <v>0</v>
      </c>
      <c r="O197" t="b">
        <f t="shared" si="28"/>
        <v>0</v>
      </c>
      <c r="P197" s="4">
        <v>2</v>
      </c>
      <c r="AI197">
        <f t="shared" ca="1" si="29"/>
        <v>7.0142889511959821</v>
      </c>
      <c r="AJ197">
        <f t="shared" ca="1" si="30"/>
        <v>-8.0126003759798579</v>
      </c>
    </row>
    <row r="198" spans="1:36" x14ac:dyDescent="0.2">
      <c r="A198">
        <v>3</v>
      </c>
      <c r="B198">
        <v>1</v>
      </c>
      <c r="C198" t="s">
        <v>57</v>
      </c>
      <c r="D198" t="s">
        <v>60</v>
      </c>
      <c r="E198" t="s">
        <v>61</v>
      </c>
      <c r="F198" t="s">
        <v>241</v>
      </c>
      <c r="G198" t="s">
        <v>242</v>
      </c>
      <c r="H198">
        <v>-7</v>
      </c>
      <c r="I198">
        <v>-10</v>
      </c>
      <c r="J198">
        <v>146</v>
      </c>
      <c r="K198">
        <v>143</v>
      </c>
      <c r="L198">
        <v>0</v>
      </c>
      <c r="M198" t="b">
        <f t="shared" si="31"/>
        <v>0</v>
      </c>
      <c r="N198" s="4">
        <f t="shared" si="32"/>
        <v>0</v>
      </c>
      <c r="O198" t="b">
        <f t="shared" si="28"/>
        <v>0</v>
      </c>
      <c r="P198" s="4">
        <v>2</v>
      </c>
      <c r="AI198">
        <f t="shared" ca="1" si="29"/>
        <v>0.99919877797206758</v>
      </c>
      <c r="AJ198">
        <f t="shared" ca="1" si="30"/>
        <v>-9.9202953184250173</v>
      </c>
    </row>
    <row r="199" spans="1:36" x14ac:dyDescent="0.2">
      <c r="A199">
        <v>7</v>
      </c>
      <c r="B199">
        <v>5</v>
      </c>
      <c r="C199" t="s">
        <v>57</v>
      </c>
      <c r="D199" t="s">
        <v>239</v>
      </c>
      <c r="E199" t="s">
        <v>240</v>
      </c>
      <c r="F199" t="s">
        <v>60</v>
      </c>
      <c r="G199" t="s">
        <v>61</v>
      </c>
      <c r="H199">
        <v>27</v>
      </c>
      <c r="I199">
        <v>20</v>
      </c>
      <c r="J199">
        <v>204</v>
      </c>
      <c r="K199">
        <v>197</v>
      </c>
      <c r="L199">
        <v>1</v>
      </c>
      <c r="M199" t="b">
        <f t="shared" si="31"/>
        <v>1</v>
      </c>
      <c r="N199" s="4">
        <f t="shared" si="32"/>
        <v>0</v>
      </c>
      <c r="O199" t="b">
        <f t="shared" si="28"/>
        <v>0</v>
      </c>
      <c r="P199" s="4">
        <v>1</v>
      </c>
      <c r="AI199">
        <f t="shared" ca="1" si="29"/>
        <v>4.9605791303457725</v>
      </c>
      <c r="AJ199">
        <f t="shared" ca="1" si="30"/>
        <v>19.914645285290554</v>
      </c>
    </row>
    <row r="200" spans="1:36" x14ac:dyDescent="0.2">
      <c r="A200">
        <v>7</v>
      </c>
      <c r="B200">
        <v>5</v>
      </c>
      <c r="C200" t="s">
        <v>57</v>
      </c>
      <c r="D200" t="s">
        <v>101</v>
      </c>
      <c r="E200" t="s">
        <v>102</v>
      </c>
      <c r="F200" t="s">
        <v>239</v>
      </c>
      <c r="G200" t="s">
        <v>240</v>
      </c>
      <c r="H200">
        <v>20</v>
      </c>
      <c r="I200">
        <v>5</v>
      </c>
      <c r="J200">
        <v>325</v>
      </c>
      <c r="K200">
        <v>310</v>
      </c>
      <c r="L200">
        <v>1</v>
      </c>
      <c r="M200" t="b">
        <f t="shared" si="31"/>
        <v>1</v>
      </c>
      <c r="N200" s="4">
        <f t="shared" si="32"/>
        <v>0</v>
      </c>
      <c r="O200" t="b">
        <f t="shared" si="28"/>
        <v>0</v>
      </c>
      <c r="P200" s="4">
        <v>1</v>
      </c>
      <c r="AI200">
        <f t="shared" ca="1" si="29"/>
        <v>5.0784205566340352</v>
      </c>
      <c r="AJ200">
        <f t="shared" ca="1" si="30"/>
        <v>5.0561074174877483</v>
      </c>
    </row>
    <row r="201" spans="1:36" x14ac:dyDescent="0.2">
      <c r="A201">
        <v>4</v>
      </c>
      <c r="B201">
        <v>2</v>
      </c>
      <c r="C201" t="s">
        <v>57</v>
      </c>
      <c r="D201" t="s">
        <v>243</v>
      </c>
      <c r="E201" t="s">
        <v>244</v>
      </c>
      <c r="F201" t="s">
        <v>60</v>
      </c>
      <c r="G201" t="s">
        <v>61</v>
      </c>
      <c r="H201">
        <v>-7</v>
      </c>
      <c r="I201">
        <v>6</v>
      </c>
      <c r="J201">
        <v>110</v>
      </c>
      <c r="K201">
        <v>123</v>
      </c>
      <c r="L201">
        <v>0</v>
      </c>
      <c r="M201" t="b">
        <f t="shared" si="31"/>
        <v>1</v>
      </c>
      <c r="N201" s="4">
        <f t="shared" si="32"/>
        <v>0</v>
      </c>
      <c r="O201" t="b">
        <f t="shared" si="28"/>
        <v>0</v>
      </c>
      <c r="P201" s="4">
        <v>2</v>
      </c>
      <c r="AI201">
        <f t="shared" ca="1" si="29"/>
        <v>2.0717163841408004</v>
      </c>
      <c r="AJ201">
        <f t="shared" ca="1" si="30"/>
        <v>6.0797398229832345</v>
      </c>
    </row>
    <row r="202" spans="1:36" x14ac:dyDescent="0.2">
      <c r="A202">
        <v>5</v>
      </c>
      <c r="B202">
        <v>3</v>
      </c>
      <c r="C202" t="s">
        <v>57</v>
      </c>
      <c r="D202" t="s">
        <v>60</v>
      </c>
      <c r="E202" t="s">
        <v>61</v>
      </c>
      <c r="F202" t="s">
        <v>49</v>
      </c>
      <c r="G202" t="s">
        <v>50</v>
      </c>
      <c r="H202">
        <v>-2</v>
      </c>
      <c r="I202">
        <v>-20</v>
      </c>
      <c r="J202">
        <v>325</v>
      </c>
      <c r="K202">
        <v>307</v>
      </c>
      <c r="L202">
        <v>1</v>
      </c>
      <c r="M202" t="b">
        <f t="shared" si="31"/>
        <v>0</v>
      </c>
      <c r="N202" s="4">
        <f t="shared" si="32"/>
        <v>0</v>
      </c>
      <c r="O202" t="b">
        <f t="shared" si="28"/>
        <v>0</v>
      </c>
      <c r="P202" s="4">
        <v>1</v>
      </c>
      <c r="AI202">
        <f t="shared" ca="1" si="29"/>
        <v>3.0509636462573639</v>
      </c>
      <c r="AJ202">
        <f t="shared" ca="1" si="30"/>
        <v>-20.045848515833953</v>
      </c>
    </row>
    <row r="203" spans="1:36" x14ac:dyDescent="0.2">
      <c r="A203">
        <v>9</v>
      </c>
      <c r="B203">
        <v>7</v>
      </c>
      <c r="C203" t="s">
        <v>57</v>
      </c>
      <c r="D203" t="s">
        <v>170</v>
      </c>
      <c r="E203" t="s">
        <v>171</v>
      </c>
      <c r="F203" t="s">
        <v>24</v>
      </c>
      <c r="G203" t="s">
        <v>25</v>
      </c>
      <c r="H203">
        <v>-11</v>
      </c>
      <c r="I203">
        <v>-18</v>
      </c>
      <c r="J203">
        <v>219</v>
      </c>
      <c r="K203">
        <v>212</v>
      </c>
      <c r="L203">
        <v>1</v>
      </c>
      <c r="M203" t="b">
        <f t="shared" si="31"/>
        <v>0</v>
      </c>
      <c r="N203" s="4">
        <f t="shared" si="32"/>
        <v>0</v>
      </c>
      <c r="O203" t="b">
        <f t="shared" si="28"/>
        <v>0</v>
      </c>
      <c r="P203" s="4">
        <v>1</v>
      </c>
      <c r="AI203">
        <f t="shared" ca="1" si="29"/>
        <v>7.0638580707992666</v>
      </c>
      <c r="AJ203">
        <f t="shared" ca="1" si="30"/>
        <v>-18.037316891575351</v>
      </c>
    </row>
    <row r="204" spans="1:36" x14ac:dyDescent="0.2">
      <c r="A204">
        <v>6</v>
      </c>
      <c r="B204">
        <v>4</v>
      </c>
      <c r="C204" t="s">
        <v>57</v>
      </c>
      <c r="D204" t="s">
        <v>92</v>
      </c>
      <c r="E204" t="s">
        <v>93</v>
      </c>
      <c r="F204" t="s">
        <v>60</v>
      </c>
      <c r="G204" t="s">
        <v>61</v>
      </c>
      <c r="H204">
        <v>-5</v>
      </c>
      <c r="I204">
        <v>1</v>
      </c>
      <c r="J204">
        <v>114</v>
      </c>
      <c r="K204">
        <v>120</v>
      </c>
      <c r="L204">
        <v>0</v>
      </c>
      <c r="M204" t="b">
        <f t="shared" si="31"/>
        <v>1</v>
      </c>
      <c r="N204" s="4">
        <f t="shared" si="32"/>
        <v>0</v>
      </c>
      <c r="O204" t="b">
        <f t="shared" si="28"/>
        <v>0</v>
      </c>
      <c r="P204" s="4">
        <v>2</v>
      </c>
      <c r="AI204">
        <f t="shared" ca="1" si="29"/>
        <v>4.0416009614910333</v>
      </c>
      <c r="AJ204">
        <f t="shared" ca="1" si="30"/>
        <v>1.0273006612416327</v>
      </c>
    </row>
    <row r="205" spans="1:36" x14ac:dyDescent="0.2">
      <c r="A205">
        <v>8</v>
      </c>
      <c r="B205">
        <v>6</v>
      </c>
      <c r="C205" t="s">
        <v>57</v>
      </c>
      <c r="D205" t="s">
        <v>239</v>
      </c>
      <c r="E205" t="s">
        <v>240</v>
      </c>
      <c r="F205" t="s">
        <v>245</v>
      </c>
      <c r="G205" t="s">
        <v>246</v>
      </c>
      <c r="H205">
        <v>-5</v>
      </c>
      <c r="I205">
        <v>-10</v>
      </c>
      <c r="J205">
        <v>46</v>
      </c>
      <c r="K205">
        <v>41</v>
      </c>
      <c r="L205">
        <v>1</v>
      </c>
      <c r="M205" t="b">
        <f t="shared" si="31"/>
        <v>0</v>
      </c>
      <c r="N205" s="4">
        <f t="shared" si="32"/>
        <v>0</v>
      </c>
      <c r="O205" t="b">
        <f t="shared" si="28"/>
        <v>0</v>
      </c>
      <c r="P205" s="4">
        <v>2</v>
      </c>
      <c r="AI205">
        <f t="shared" ca="1" si="29"/>
        <v>6.0161809685081762</v>
      </c>
      <c r="AJ205">
        <f t="shared" ca="1" si="30"/>
        <v>-10.057669487659364</v>
      </c>
    </row>
    <row r="206" spans="1:36" x14ac:dyDescent="0.2">
      <c r="A206">
        <v>16</v>
      </c>
      <c r="B206">
        <v>7</v>
      </c>
      <c r="C206" t="s">
        <v>57</v>
      </c>
      <c r="D206" t="s">
        <v>241</v>
      </c>
      <c r="E206" t="s">
        <v>242</v>
      </c>
      <c r="F206" t="s">
        <v>60</v>
      </c>
      <c r="G206" t="s">
        <v>61</v>
      </c>
      <c r="H206">
        <v>-6</v>
      </c>
      <c r="I206">
        <v>-16</v>
      </c>
      <c r="J206">
        <v>142</v>
      </c>
      <c r="K206">
        <v>132</v>
      </c>
      <c r="L206">
        <v>0</v>
      </c>
      <c r="M206" t="b">
        <f t="shared" si="31"/>
        <v>0</v>
      </c>
      <c r="N206" s="4">
        <f t="shared" si="32"/>
        <v>0</v>
      </c>
      <c r="O206" t="b">
        <f t="shared" si="28"/>
        <v>0</v>
      </c>
      <c r="P206" s="4">
        <v>2</v>
      </c>
      <c r="AI206">
        <f t="shared" ca="1" si="29"/>
        <v>7.0742133484240242</v>
      </c>
      <c r="AJ206">
        <f t="shared" ca="1" si="30"/>
        <v>-15.965614501861729</v>
      </c>
    </row>
    <row r="207" spans="1:36" x14ac:dyDescent="0.2">
      <c r="A207">
        <v>16</v>
      </c>
      <c r="B207">
        <v>7</v>
      </c>
      <c r="C207" t="s">
        <v>57</v>
      </c>
      <c r="D207" t="s">
        <v>92</v>
      </c>
      <c r="E207" t="s">
        <v>93</v>
      </c>
      <c r="F207" t="s">
        <v>170</v>
      </c>
      <c r="G207" t="s">
        <v>171</v>
      </c>
      <c r="H207">
        <v>-4</v>
      </c>
      <c r="I207">
        <v>-3</v>
      </c>
      <c r="J207">
        <v>95</v>
      </c>
      <c r="K207">
        <v>96</v>
      </c>
      <c r="L207">
        <v>1</v>
      </c>
      <c r="M207" t="b">
        <f t="shared" si="31"/>
        <v>0</v>
      </c>
      <c r="N207" s="4">
        <f t="shared" si="32"/>
        <v>0</v>
      </c>
      <c r="O207" t="b">
        <f t="shared" si="28"/>
        <v>0</v>
      </c>
      <c r="P207" s="4">
        <v>2</v>
      </c>
      <c r="AI207">
        <f t="shared" ca="1" si="29"/>
        <v>6.9955835865792784</v>
      </c>
      <c r="AJ207">
        <f t="shared" ca="1" si="30"/>
        <v>-3.0912040183254272</v>
      </c>
    </row>
    <row r="208" spans="1:36" x14ac:dyDescent="0.2">
      <c r="A208">
        <v>20</v>
      </c>
      <c r="B208">
        <v>4</v>
      </c>
      <c r="C208" t="s">
        <v>57</v>
      </c>
      <c r="D208" t="s">
        <v>99</v>
      </c>
      <c r="E208" t="s">
        <v>100</v>
      </c>
      <c r="F208" t="s">
        <v>60</v>
      </c>
      <c r="G208" t="s">
        <v>61</v>
      </c>
      <c r="H208">
        <v>-4</v>
      </c>
      <c r="I208">
        <v>-17</v>
      </c>
      <c r="J208">
        <v>175</v>
      </c>
      <c r="K208">
        <v>162</v>
      </c>
      <c r="L208">
        <v>0</v>
      </c>
      <c r="M208" t="b">
        <f t="shared" si="31"/>
        <v>0</v>
      </c>
      <c r="N208" s="4">
        <f t="shared" si="32"/>
        <v>0</v>
      </c>
      <c r="O208" t="b">
        <f t="shared" si="28"/>
        <v>0</v>
      </c>
      <c r="P208" s="4">
        <v>2</v>
      </c>
      <c r="AI208">
        <f t="shared" ca="1" si="29"/>
        <v>3.9190527573072607</v>
      </c>
      <c r="AJ208">
        <f t="shared" ca="1" si="30"/>
        <v>-17.098988583822788</v>
      </c>
    </row>
    <row r="209" spans="1:36" x14ac:dyDescent="0.2">
      <c r="A209">
        <v>16</v>
      </c>
      <c r="B209">
        <v>7</v>
      </c>
      <c r="C209" t="s">
        <v>57</v>
      </c>
      <c r="D209" t="s">
        <v>227</v>
      </c>
      <c r="E209" t="s">
        <v>228</v>
      </c>
      <c r="F209" t="s">
        <v>60</v>
      </c>
      <c r="G209" t="s">
        <v>61</v>
      </c>
      <c r="H209">
        <v>-4</v>
      </c>
      <c r="I209">
        <v>19</v>
      </c>
      <c r="J209">
        <v>310</v>
      </c>
      <c r="K209">
        <v>333</v>
      </c>
      <c r="L209">
        <v>1</v>
      </c>
      <c r="M209" t="b">
        <f t="shared" si="31"/>
        <v>1</v>
      </c>
      <c r="N209" s="4">
        <f t="shared" si="32"/>
        <v>0</v>
      </c>
      <c r="O209" t="b">
        <f t="shared" si="28"/>
        <v>0</v>
      </c>
      <c r="P209" s="4">
        <v>1</v>
      </c>
      <c r="AI209">
        <f t="shared" ca="1" si="29"/>
        <v>6.9874004963288936</v>
      </c>
      <c r="AJ209">
        <f t="shared" ca="1" si="30"/>
        <v>18.933936754361735</v>
      </c>
    </row>
    <row r="210" spans="1:36" x14ac:dyDescent="0.2">
      <c r="A210">
        <v>16</v>
      </c>
      <c r="B210">
        <v>7</v>
      </c>
      <c r="C210" t="s">
        <v>57</v>
      </c>
      <c r="D210" t="s">
        <v>73</v>
      </c>
      <c r="E210" t="s">
        <v>74</v>
      </c>
      <c r="F210" t="s">
        <v>60</v>
      </c>
      <c r="G210" t="s">
        <v>61</v>
      </c>
      <c r="H210">
        <v>-13</v>
      </c>
      <c r="I210">
        <v>-6</v>
      </c>
      <c r="J210">
        <v>302</v>
      </c>
      <c r="K210">
        <v>309</v>
      </c>
      <c r="L210">
        <v>0</v>
      </c>
      <c r="M210" t="b">
        <f t="shared" si="31"/>
        <v>0</v>
      </c>
      <c r="N210" s="4">
        <f t="shared" si="32"/>
        <v>0</v>
      </c>
      <c r="O210" t="b">
        <f t="shared" si="28"/>
        <v>0</v>
      </c>
      <c r="P210" s="4">
        <v>1</v>
      </c>
      <c r="AI210">
        <f t="shared" ca="1" si="29"/>
        <v>7.0541738348825698</v>
      </c>
      <c r="AJ210">
        <f t="shared" ca="1" si="30"/>
        <v>-6.0644757763188695</v>
      </c>
    </row>
    <row r="211" spans="1:36" x14ac:dyDescent="0.2">
      <c r="A211">
        <v>17</v>
      </c>
      <c r="B211">
        <v>1</v>
      </c>
      <c r="C211" t="s">
        <v>57</v>
      </c>
      <c r="D211" t="s">
        <v>221</v>
      </c>
      <c r="E211" t="s">
        <v>222</v>
      </c>
      <c r="F211" t="s">
        <v>60</v>
      </c>
      <c r="G211" t="s">
        <v>61</v>
      </c>
      <c r="H211">
        <v>-11</v>
      </c>
      <c r="I211">
        <v>-12</v>
      </c>
      <c r="J211">
        <v>252</v>
      </c>
      <c r="K211">
        <v>251</v>
      </c>
      <c r="L211">
        <v>1</v>
      </c>
      <c r="M211" t="b">
        <f t="shared" si="31"/>
        <v>0</v>
      </c>
      <c r="N211" s="4">
        <f t="shared" si="32"/>
        <v>0</v>
      </c>
      <c r="O211" t="b">
        <f t="shared" si="28"/>
        <v>0</v>
      </c>
      <c r="P211" s="4">
        <v>1</v>
      </c>
      <c r="AI211">
        <f t="shared" ca="1" si="29"/>
        <v>0.91439313086972451</v>
      </c>
      <c r="AJ211">
        <f t="shared" ca="1" si="30"/>
        <v>-12.005502381855242</v>
      </c>
    </row>
    <row r="212" spans="1:36" x14ac:dyDescent="0.2">
      <c r="A212">
        <v>17</v>
      </c>
      <c r="B212">
        <v>1</v>
      </c>
      <c r="C212" t="s">
        <v>57</v>
      </c>
      <c r="D212" t="s">
        <v>60</v>
      </c>
      <c r="E212" t="s">
        <v>61</v>
      </c>
      <c r="F212" t="s">
        <v>106</v>
      </c>
      <c r="G212" t="s">
        <v>107</v>
      </c>
      <c r="H212">
        <v>-3</v>
      </c>
      <c r="I212">
        <v>-5</v>
      </c>
      <c r="J212">
        <v>198</v>
      </c>
      <c r="K212">
        <v>196</v>
      </c>
      <c r="L212">
        <v>1</v>
      </c>
      <c r="M212" t="b">
        <f t="shared" si="31"/>
        <v>0</v>
      </c>
      <c r="N212" s="4">
        <f t="shared" si="32"/>
        <v>0</v>
      </c>
      <c r="O212" t="b">
        <f t="shared" si="28"/>
        <v>0</v>
      </c>
      <c r="P212" s="4">
        <v>1</v>
      </c>
      <c r="AI212">
        <f t="shared" ca="1" si="29"/>
        <v>0.92296608397746238</v>
      </c>
      <c r="AJ212">
        <f t="shared" ca="1" si="30"/>
        <v>-5.0228280333951858</v>
      </c>
    </row>
    <row r="213" spans="1:36" x14ac:dyDescent="0.2">
      <c r="A213">
        <v>24</v>
      </c>
      <c r="B213">
        <v>1</v>
      </c>
      <c r="C213" t="s">
        <v>16</v>
      </c>
      <c r="D213" t="s">
        <v>24</v>
      </c>
      <c r="E213" t="s">
        <v>25</v>
      </c>
      <c r="F213" t="s">
        <v>235</v>
      </c>
      <c r="G213" t="s">
        <v>236</v>
      </c>
      <c r="H213">
        <v>24</v>
      </c>
      <c r="I213">
        <v>3</v>
      </c>
      <c r="J213">
        <v>179</v>
      </c>
      <c r="K213">
        <v>158</v>
      </c>
      <c r="L213">
        <v>0</v>
      </c>
      <c r="M213" t="b">
        <f t="shared" si="31"/>
        <v>1</v>
      </c>
      <c r="N213" s="4">
        <f t="shared" si="32"/>
        <v>0</v>
      </c>
      <c r="O213" t="b">
        <f t="shared" si="28"/>
        <v>0</v>
      </c>
      <c r="P213" s="4">
        <v>2</v>
      </c>
      <c r="AI213">
        <f t="shared" ca="1" si="29"/>
        <v>0.91377126193074043</v>
      </c>
      <c r="AJ213">
        <f t="shared" ca="1" si="30"/>
        <v>2.9385911166885568</v>
      </c>
    </row>
    <row r="214" spans="1:36" x14ac:dyDescent="0.2">
      <c r="A214">
        <v>10</v>
      </c>
      <c r="B214">
        <v>1</v>
      </c>
      <c r="C214" t="s">
        <v>16</v>
      </c>
      <c r="D214" t="s">
        <v>86</v>
      </c>
      <c r="E214" t="s">
        <v>87</v>
      </c>
      <c r="F214" t="s">
        <v>24</v>
      </c>
      <c r="G214" t="s">
        <v>25</v>
      </c>
      <c r="H214">
        <v>-11</v>
      </c>
      <c r="I214">
        <v>-23</v>
      </c>
      <c r="J214">
        <v>135</v>
      </c>
      <c r="K214">
        <v>123</v>
      </c>
      <c r="L214">
        <v>0</v>
      </c>
      <c r="M214" t="b">
        <f t="shared" si="31"/>
        <v>0</v>
      </c>
      <c r="N214" s="4">
        <f t="shared" si="32"/>
        <v>0</v>
      </c>
      <c r="O214" t="b">
        <f t="shared" si="28"/>
        <v>0</v>
      </c>
      <c r="P214" s="4">
        <v>2</v>
      </c>
      <c r="AI214">
        <f t="shared" ca="1" si="29"/>
        <v>1.0614678612747985</v>
      </c>
      <c r="AJ214">
        <f t="shared" ca="1" si="30"/>
        <v>-22.986319624151431</v>
      </c>
    </row>
    <row r="215" spans="1:36" x14ac:dyDescent="0.2">
      <c r="A215">
        <v>29</v>
      </c>
      <c r="B215">
        <v>6</v>
      </c>
      <c r="C215" t="s">
        <v>57</v>
      </c>
      <c r="D215" t="s">
        <v>239</v>
      </c>
      <c r="E215" t="s">
        <v>240</v>
      </c>
      <c r="F215" t="s">
        <v>247</v>
      </c>
      <c r="G215" t="s">
        <v>248</v>
      </c>
      <c r="H215">
        <v>-5</v>
      </c>
      <c r="I215">
        <v>0</v>
      </c>
      <c r="J215">
        <v>73</v>
      </c>
      <c r="K215">
        <v>78</v>
      </c>
      <c r="L215">
        <v>1</v>
      </c>
      <c r="M215" t="b">
        <f t="shared" si="31"/>
        <v>0</v>
      </c>
      <c r="N215" s="4">
        <f t="shared" si="32"/>
        <v>0</v>
      </c>
      <c r="O215" t="b">
        <f t="shared" si="28"/>
        <v>0</v>
      </c>
      <c r="P215" s="4">
        <v>2</v>
      </c>
      <c r="AI215">
        <f t="shared" ca="1" si="29"/>
        <v>6.045705183265385</v>
      </c>
      <c r="AJ215">
        <f t="shared" ca="1" si="30"/>
        <v>-1.7654573244688221E-2</v>
      </c>
    </row>
    <row r="216" spans="1:36" x14ac:dyDescent="0.2">
      <c r="A216">
        <v>26</v>
      </c>
      <c r="B216">
        <v>3</v>
      </c>
      <c r="C216" t="s">
        <v>57</v>
      </c>
      <c r="D216" t="s">
        <v>170</v>
      </c>
      <c r="E216" t="s">
        <v>171</v>
      </c>
      <c r="F216" t="s">
        <v>67</v>
      </c>
      <c r="G216" t="s">
        <v>68</v>
      </c>
      <c r="H216">
        <v>-10</v>
      </c>
      <c r="I216">
        <v>-9</v>
      </c>
      <c r="J216">
        <v>108</v>
      </c>
      <c r="K216">
        <v>109</v>
      </c>
      <c r="L216">
        <v>1</v>
      </c>
      <c r="M216" t="b">
        <f t="shared" si="31"/>
        <v>0</v>
      </c>
      <c r="N216" s="4">
        <f t="shared" si="32"/>
        <v>0</v>
      </c>
      <c r="O216" t="b">
        <f t="shared" si="28"/>
        <v>0</v>
      </c>
      <c r="P216" s="4">
        <v>2</v>
      </c>
      <c r="AI216">
        <f t="shared" ca="1" si="29"/>
        <v>2.9880327774502136</v>
      </c>
      <c r="AJ216">
        <f t="shared" ca="1" si="30"/>
        <v>-8.9190607490119476</v>
      </c>
    </row>
    <row r="217" spans="1:36" x14ac:dyDescent="0.2">
      <c r="A217">
        <v>30</v>
      </c>
      <c r="B217">
        <v>7</v>
      </c>
      <c r="C217" t="s">
        <v>57</v>
      </c>
      <c r="D217" t="s">
        <v>249</v>
      </c>
      <c r="E217" t="s">
        <v>250</v>
      </c>
      <c r="F217" t="s">
        <v>60</v>
      </c>
      <c r="G217" t="s">
        <v>61</v>
      </c>
      <c r="H217">
        <v>-6</v>
      </c>
      <c r="I217">
        <v>-9</v>
      </c>
      <c r="J217">
        <v>57</v>
      </c>
      <c r="K217">
        <v>54</v>
      </c>
      <c r="L217">
        <v>1</v>
      </c>
      <c r="M217" t="b">
        <f t="shared" si="31"/>
        <v>0</v>
      </c>
      <c r="N217" s="4">
        <f t="shared" si="32"/>
        <v>0</v>
      </c>
      <c r="O217" t="b">
        <f t="shared" si="28"/>
        <v>0</v>
      </c>
      <c r="P217" s="4">
        <v>2</v>
      </c>
      <c r="AI217">
        <f t="shared" ca="1" si="29"/>
        <v>6.9006572807783115</v>
      </c>
      <c r="AJ217">
        <f t="shared" ca="1" si="30"/>
        <v>-9.0911424552448192</v>
      </c>
    </row>
    <row r="218" spans="1:36" x14ac:dyDescent="0.2">
      <c r="A218">
        <v>30</v>
      </c>
      <c r="B218">
        <v>7</v>
      </c>
      <c r="C218" t="s">
        <v>57</v>
      </c>
      <c r="D218" t="s">
        <v>251</v>
      </c>
      <c r="E218" t="s">
        <v>252</v>
      </c>
      <c r="F218" t="s">
        <v>60</v>
      </c>
      <c r="G218" t="s">
        <v>61</v>
      </c>
      <c r="H218">
        <v>-11</v>
      </c>
      <c r="I218">
        <v>-14</v>
      </c>
      <c r="J218">
        <v>129</v>
      </c>
      <c r="K218">
        <v>126</v>
      </c>
      <c r="L218">
        <v>0</v>
      </c>
      <c r="M218" t="b">
        <f t="shared" si="31"/>
        <v>0</v>
      </c>
      <c r="N218" s="4">
        <f t="shared" si="32"/>
        <v>0</v>
      </c>
      <c r="O218" t="b">
        <f t="shared" si="28"/>
        <v>0</v>
      </c>
      <c r="P218" s="4">
        <v>2</v>
      </c>
      <c r="AI218">
        <f t="shared" ca="1" si="29"/>
        <v>6.98401116360324</v>
      </c>
      <c r="AJ218">
        <f t="shared" ca="1" si="30"/>
        <v>-13.929620317674118</v>
      </c>
    </row>
    <row r="219" spans="1:36" x14ac:dyDescent="0.2">
      <c r="A219">
        <v>30</v>
      </c>
      <c r="B219">
        <v>7</v>
      </c>
      <c r="C219" t="s">
        <v>57</v>
      </c>
      <c r="D219" t="s">
        <v>135</v>
      </c>
      <c r="E219" t="s">
        <v>136</v>
      </c>
      <c r="F219" t="s">
        <v>60</v>
      </c>
      <c r="G219" t="s">
        <v>61</v>
      </c>
      <c r="H219">
        <v>-7</v>
      </c>
      <c r="I219">
        <v>6</v>
      </c>
      <c r="J219">
        <v>165</v>
      </c>
      <c r="K219">
        <v>178</v>
      </c>
      <c r="L219">
        <v>0</v>
      </c>
      <c r="M219" t="b">
        <f t="shared" si="31"/>
        <v>1</v>
      </c>
      <c r="N219" s="4">
        <f t="shared" si="32"/>
        <v>0</v>
      </c>
      <c r="O219" t="b">
        <f t="shared" si="28"/>
        <v>0</v>
      </c>
      <c r="P219" s="4">
        <v>2</v>
      </c>
      <c r="AI219">
        <f t="shared" ca="1" si="29"/>
        <v>7.017817661409393</v>
      </c>
      <c r="AJ219">
        <f t="shared" ca="1" si="30"/>
        <v>5.9123071263413474</v>
      </c>
    </row>
    <row r="220" spans="1:36" x14ac:dyDescent="0.2">
      <c r="A220">
        <v>1</v>
      </c>
      <c r="B220">
        <v>6</v>
      </c>
      <c r="C220" t="s">
        <v>66</v>
      </c>
      <c r="D220" t="s">
        <v>253</v>
      </c>
      <c r="E220" t="s">
        <v>254</v>
      </c>
      <c r="F220" t="s">
        <v>17</v>
      </c>
      <c r="G220" t="s">
        <v>18</v>
      </c>
      <c r="H220">
        <v>-6</v>
      </c>
      <c r="I220">
        <v>-30</v>
      </c>
      <c r="J220">
        <v>81</v>
      </c>
      <c r="K220">
        <v>57</v>
      </c>
      <c r="L220">
        <v>1</v>
      </c>
      <c r="M220" t="b">
        <f t="shared" si="31"/>
        <v>0</v>
      </c>
      <c r="N220" s="4">
        <f t="shared" si="32"/>
        <v>0</v>
      </c>
      <c r="O220" t="b">
        <f t="shared" si="28"/>
        <v>0</v>
      </c>
      <c r="P220" s="4">
        <v>2</v>
      </c>
      <c r="AI220">
        <f t="shared" ca="1" si="29"/>
        <v>6.0365639925346875</v>
      </c>
      <c r="AJ220">
        <f t="shared" ca="1" si="30"/>
        <v>-29.946383100995192</v>
      </c>
    </row>
    <row r="221" spans="1:36" x14ac:dyDescent="0.2">
      <c r="A221">
        <v>1</v>
      </c>
      <c r="B221">
        <v>6</v>
      </c>
      <c r="C221" t="s">
        <v>57</v>
      </c>
      <c r="D221" t="s">
        <v>241</v>
      </c>
      <c r="E221" t="s">
        <v>242</v>
      </c>
      <c r="F221" t="s">
        <v>239</v>
      </c>
      <c r="G221" t="s">
        <v>240</v>
      </c>
      <c r="H221">
        <v>-17</v>
      </c>
      <c r="I221">
        <v>-23</v>
      </c>
      <c r="J221">
        <v>102</v>
      </c>
      <c r="K221">
        <v>96</v>
      </c>
      <c r="L221">
        <v>0</v>
      </c>
      <c r="M221" t="b">
        <f t="shared" si="31"/>
        <v>0</v>
      </c>
      <c r="N221" s="4">
        <f t="shared" si="32"/>
        <v>0</v>
      </c>
      <c r="O221" t="b">
        <f t="shared" si="28"/>
        <v>0</v>
      </c>
      <c r="P221" s="4">
        <v>2</v>
      </c>
      <c r="AI221">
        <f t="shared" ca="1" si="29"/>
        <v>6.028385782681883</v>
      </c>
      <c r="AJ221">
        <f t="shared" ca="1" si="30"/>
        <v>-22.943754551401284</v>
      </c>
    </row>
    <row r="222" spans="1:36" x14ac:dyDescent="0.2">
      <c r="A222">
        <v>24</v>
      </c>
      <c r="B222">
        <v>1</v>
      </c>
      <c r="C222" t="s">
        <v>57</v>
      </c>
      <c r="D222" t="s">
        <v>170</v>
      </c>
      <c r="E222" t="s">
        <v>171</v>
      </c>
      <c r="F222" t="s">
        <v>51</v>
      </c>
      <c r="G222" t="s">
        <v>52</v>
      </c>
      <c r="H222">
        <v>-10</v>
      </c>
      <c r="I222">
        <v>-2</v>
      </c>
      <c r="J222">
        <v>126</v>
      </c>
      <c r="K222">
        <v>134</v>
      </c>
      <c r="L222">
        <v>0</v>
      </c>
      <c r="M222" t="b">
        <f t="shared" si="31"/>
        <v>0</v>
      </c>
      <c r="N222" s="4">
        <f t="shared" si="32"/>
        <v>0</v>
      </c>
      <c r="O222" t="b">
        <f t="shared" si="28"/>
        <v>0</v>
      </c>
      <c r="P222" s="4">
        <v>2</v>
      </c>
      <c r="AI222">
        <f t="shared" ca="1" si="29"/>
        <v>1.0041392782037943</v>
      </c>
      <c r="AJ222">
        <f t="shared" ca="1" si="30"/>
        <v>-2.084709083677605</v>
      </c>
    </row>
    <row r="223" spans="1:36" x14ac:dyDescent="0.2">
      <c r="A223">
        <v>5</v>
      </c>
      <c r="B223">
        <v>3</v>
      </c>
      <c r="C223" t="s">
        <v>66</v>
      </c>
      <c r="D223" t="s">
        <v>17</v>
      </c>
      <c r="E223" t="s">
        <v>18</v>
      </c>
      <c r="F223" t="s">
        <v>243</v>
      </c>
      <c r="G223" t="s">
        <v>244</v>
      </c>
      <c r="H223">
        <v>1</v>
      </c>
      <c r="I223">
        <v>15</v>
      </c>
      <c r="J223">
        <v>382</v>
      </c>
      <c r="K223">
        <v>396</v>
      </c>
      <c r="L223">
        <v>1</v>
      </c>
      <c r="M223" t="b">
        <f t="shared" si="31"/>
        <v>1</v>
      </c>
      <c r="N223" s="4">
        <f t="shared" si="32"/>
        <v>0</v>
      </c>
      <c r="O223" t="b">
        <f t="shared" si="28"/>
        <v>0</v>
      </c>
      <c r="P223" s="4">
        <v>1</v>
      </c>
      <c r="AI223">
        <f t="shared" ca="1" si="29"/>
        <v>2.9043319331927049</v>
      </c>
      <c r="AJ223">
        <f t="shared" ca="1" si="30"/>
        <v>15.033157794873366</v>
      </c>
    </row>
    <row r="224" spans="1:36" x14ac:dyDescent="0.2">
      <c r="A224">
        <v>29</v>
      </c>
      <c r="B224">
        <v>6</v>
      </c>
      <c r="C224" t="s">
        <v>57</v>
      </c>
      <c r="D224" t="s">
        <v>255</v>
      </c>
      <c r="E224" t="s">
        <v>256</v>
      </c>
      <c r="F224" t="s">
        <v>60</v>
      </c>
      <c r="G224" t="s">
        <v>61</v>
      </c>
      <c r="H224">
        <v>23</v>
      </c>
      <c r="I224">
        <v>29</v>
      </c>
      <c r="J224">
        <v>145</v>
      </c>
      <c r="K224">
        <v>151</v>
      </c>
      <c r="L224">
        <v>0</v>
      </c>
      <c r="M224" t="b">
        <f t="shared" si="31"/>
        <v>1</v>
      </c>
      <c r="N224" s="4">
        <f t="shared" si="32"/>
        <v>0</v>
      </c>
      <c r="O224" t="b">
        <f t="shared" si="28"/>
        <v>0</v>
      </c>
      <c r="P224" s="4">
        <v>2</v>
      </c>
      <c r="AI224">
        <f t="shared" ca="1" si="29"/>
        <v>6.0718566952736603</v>
      </c>
      <c r="AJ224">
        <f t="shared" ca="1" si="30"/>
        <v>28.912654471681893</v>
      </c>
    </row>
    <row r="225" spans="1:36" x14ac:dyDescent="0.2">
      <c r="A225">
        <v>3</v>
      </c>
      <c r="B225">
        <v>1</v>
      </c>
      <c r="C225" t="s">
        <v>66</v>
      </c>
      <c r="D225" t="s">
        <v>17</v>
      </c>
      <c r="E225" t="s">
        <v>18</v>
      </c>
      <c r="F225" t="s">
        <v>54</v>
      </c>
      <c r="G225" t="s">
        <v>55</v>
      </c>
      <c r="H225">
        <v>21</v>
      </c>
      <c r="I225">
        <v>28</v>
      </c>
      <c r="J225">
        <v>159</v>
      </c>
      <c r="K225">
        <v>166</v>
      </c>
      <c r="L225">
        <v>0</v>
      </c>
      <c r="M225" t="b">
        <f t="shared" si="31"/>
        <v>1</v>
      </c>
      <c r="N225" s="4">
        <f t="shared" si="32"/>
        <v>0</v>
      </c>
      <c r="O225" t="b">
        <f t="shared" si="28"/>
        <v>0</v>
      </c>
      <c r="P225" s="4">
        <v>2</v>
      </c>
      <c r="AI225">
        <f t="shared" ca="1" si="29"/>
        <v>1.016105417310218</v>
      </c>
      <c r="AJ225">
        <f t="shared" ca="1" si="30"/>
        <v>27.972501517689356</v>
      </c>
    </row>
    <row r="226" spans="1:36" x14ac:dyDescent="0.2">
      <c r="A226">
        <v>7</v>
      </c>
      <c r="B226">
        <v>5</v>
      </c>
      <c r="C226" t="s">
        <v>66</v>
      </c>
      <c r="D226" t="s">
        <v>24</v>
      </c>
      <c r="E226" t="s">
        <v>25</v>
      </c>
      <c r="F226" t="s">
        <v>49</v>
      </c>
      <c r="G226" t="s">
        <v>50</v>
      </c>
      <c r="H226">
        <v>3</v>
      </c>
      <c r="I226">
        <v>-8</v>
      </c>
      <c r="J226">
        <v>220</v>
      </c>
      <c r="K226">
        <v>209</v>
      </c>
      <c r="L226">
        <v>0</v>
      </c>
      <c r="M226" t="b">
        <f t="shared" si="31"/>
        <v>0</v>
      </c>
      <c r="N226" s="4">
        <f t="shared" si="32"/>
        <v>0</v>
      </c>
      <c r="O226" t="b">
        <f t="shared" si="28"/>
        <v>0</v>
      </c>
      <c r="P226" s="4">
        <v>1</v>
      </c>
      <c r="AI226">
        <f t="shared" ca="1" si="29"/>
        <v>5.0755707710665456</v>
      </c>
      <c r="AJ226">
        <f t="shared" ca="1" si="30"/>
        <v>-8.0957585845781264</v>
      </c>
    </row>
    <row r="227" spans="1:36" x14ac:dyDescent="0.2">
      <c r="A227">
        <v>1</v>
      </c>
      <c r="B227">
        <v>6</v>
      </c>
      <c r="C227" t="s">
        <v>66</v>
      </c>
      <c r="D227" t="s">
        <v>49</v>
      </c>
      <c r="E227" t="s">
        <v>50</v>
      </c>
      <c r="F227" t="s">
        <v>215</v>
      </c>
      <c r="G227" t="s">
        <v>216</v>
      </c>
      <c r="H227">
        <v>10</v>
      </c>
      <c r="I227">
        <v>22</v>
      </c>
      <c r="J227">
        <v>105</v>
      </c>
      <c r="K227">
        <v>117</v>
      </c>
      <c r="L227">
        <v>1</v>
      </c>
      <c r="M227" t="b">
        <f t="shared" si="31"/>
        <v>1</v>
      </c>
      <c r="N227" s="4">
        <f t="shared" si="32"/>
        <v>0</v>
      </c>
      <c r="O227" t="b">
        <f t="shared" si="28"/>
        <v>0</v>
      </c>
      <c r="P227" s="4">
        <v>2</v>
      </c>
      <c r="AI227">
        <f t="shared" ca="1" si="29"/>
        <v>6.068057216967329</v>
      </c>
      <c r="AJ227">
        <f t="shared" ca="1" si="30"/>
        <v>21.903838426934829</v>
      </c>
    </row>
    <row r="228" spans="1:36" x14ac:dyDescent="0.2">
      <c r="A228">
        <v>2</v>
      </c>
      <c r="B228">
        <v>7</v>
      </c>
      <c r="C228" t="s">
        <v>66</v>
      </c>
      <c r="D228" t="s">
        <v>49</v>
      </c>
      <c r="E228" t="s">
        <v>50</v>
      </c>
      <c r="F228" t="s">
        <v>101</v>
      </c>
      <c r="G228" t="s">
        <v>102</v>
      </c>
      <c r="H228">
        <v>3</v>
      </c>
      <c r="I228">
        <v>-15</v>
      </c>
      <c r="J228">
        <v>373</v>
      </c>
      <c r="K228">
        <v>355</v>
      </c>
      <c r="L228">
        <v>1</v>
      </c>
      <c r="M228" t="b">
        <f t="shared" si="31"/>
        <v>0</v>
      </c>
      <c r="N228" s="4">
        <f t="shared" si="32"/>
        <v>0</v>
      </c>
      <c r="O228" t="b">
        <f t="shared" si="28"/>
        <v>0</v>
      </c>
      <c r="P228" s="4">
        <v>1</v>
      </c>
      <c r="AI228">
        <f t="shared" ca="1" si="29"/>
        <v>6.9434962395386934</v>
      </c>
      <c r="AJ228">
        <f t="shared" ca="1" si="30"/>
        <v>-14.933062099608698</v>
      </c>
    </row>
    <row r="229" spans="1:36" x14ac:dyDescent="0.2">
      <c r="A229">
        <v>2</v>
      </c>
      <c r="B229">
        <v>7</v>
      </c>
      <c r="C229" t="s">
        <v>66</v>
      </c>
      <c r="D229" t="s">
        <v>67</v>
      </c>
      <c r="E229" t="s">
        <v>68</v>
      </c>
      <c r="F229" t="s">
        <v>235</v>
      </c>
      <c r="G229" t="s">
        <v>236</v>
      </c>
      <c r="H229">
        <v>8</v>
      </c>
      <c r="I229">
        <v>-11</v>
      </c>
      <c r="J229">
        <v>344</v>
      </c>
      <c r="K229">
        <v>325</v>
      </c>
      <c r="L229">
        <v>1</v>
      </c>
      <c r="M229" t="b">
        <f t="shared" si="31"/>
        <v>0</v>
      </c>
      <c r="N229" s="4">
        <f t="shared" si="32"/>
        <v>0</v>
      </c>
      <c r="O229" t="b">
        <f t="shared" si="28"/>
        <v>0</v>
      </c>
      <c r="P229" s="4">
        <v>1</v>
      </c>
      <c r="AI229">
        <f t="shared" ca="1" si="29"/>
        <v>6.9971685539543103</v>
      </c>
      <c r="AJ229">
        <f t="shared" ca="1" si="30"/>
        <v>-11.083965756948231</v>
      </c>
    </row>
    <row r="230" spans="1:36" x14ac:dyDescent="0.2">
      <c r="A230">
        <v>2</v>
      </c>
      <c r="B230">
        <v>7</v>
      </c>
      <c r="C230" t="s">
        <v>66</v>
      </c>
      <c r="D230" t="s">
        <v>49</v>
      </c>
      <c r="E230" t="s">
        <v>50</v>
      </c>
      <c r="F230" t="s">
        <v>70</v>
      </c>
      <c r="G230" t="s">
        <v>71</v>
      </c>
      <c r="H230">
        <v>-4</v>
      </c>
      <c r="I230">
        <v>1</v>
      </c>
      <c r="J230">
        <v>90</v>
      </c>
      <c r="K230">
        <v>95</v>
      </c>
      <c r="L230">
        <v>1</v>
      </c>
      <c r="M230" t="b">
        <f t="shared" si="31"/>
        <v>1</v>
      </c>
      <c r="N230" s="4">
        <f t="shared" si="32"/>
        <v>0</v>
      </c>
      <c r="O230" t="b">
        <f t="shared" si="28"/>
        <v>0</v>
      </c>
      <c r="P230" s="4">
        <v>2</v>
      </c>
      <c r="AI230">
        <f t="shared" ca="1" si="29"/>
        <v>6.9029274016702873</v>
      </c>
      <c r="AJ230">
        <f t="shared" ca="1" si="30"/>
        <v>0.98713668656177866</v>
      </c>
    </row>
    <row r="231" spans="1:36" x14ac:dyDescent="0.2">
      <c r="A231">
        <v>6</v>
      </c>
      <c r="B231">
        <v>4</v>
      </c>
      <c r="C231" t="s">
        <v>66</v>
      </c>
      <c r="D231" t="s">
        <v>110</v>
      </c>
      <c r="E231" t="s">
        <v>111</v>
      </c>
      <c r="F231" t="s">
        <v>49</v>
      </c>
      <c r="G231" t="s">
        <v>50</v>
      </c>
      <c r="H231">
        <v>10</v>
      </c>
      <c r="I231">
        <v>7</v>
      </c>
      <c r="J231">
        <v>95</v>
      </c>
      <c r="K231">
        <v>92</v>
      </c>
      <c r="L231">
        <v>1</v>
      </c>
      <c r="M231" t="b">
        <f t="shared" si="31"/>
        <v>1</v>
      </c>
      <c r="N231" s="4">
        <f t="shared" si="32"/>
        <v>0</v>
      </c>
      <c r="O231" t="b">
        <f t="shared" si="28"/>
        <v>0</v>
      </c>
      <c r="P231" s="4">
        <v>2</v>
      </c>
      <c r="AI231">
        <f t="shared" ca="1" si="29"/>
        <v>4.0505511696113983</v>
      </c>
      <c r="AJ231">
        <f t="shared" ca="1" si="30"/>
        <v>7.0857523674719101</v>
      </c>
    </row>
    <row r="232" spans="1:36" x14ac:dyDescent="0.2">
      <c r="A232">
        <v>5</v>
      </c>
      <c r="B232">
        <v>3</v>
      </c>
      <c r="C232" t="s">
        <v>66</v>
      </c>
      <c r="D232" t="s">
        <v>257</v>
      </c>
      <c r="E232" t="s">
        <v>258</v>
      </c>
      <c r="F232" t="s">
        <v>243</v>
      </c>
      <c r="G232" t="s">
        <v>244</v>
      </c>
      <c r="H232">
        <v>-3</v>
      </c>
      <c r="I232">
        <v>2</v>
      </c>
      <c r="J232">
        <v>75</v>
      </c>
      <c r="K232">
        <v>80</v>
      </c>
      <c r="L232">
        <v>1</v>
      </c>
      <c r="M232" t="b">
        <f t="shared" si="31"/>
        <v>1</v>
      </c>
      <c r="N232" s="4">
        <f t="shared" si="32"/>
        <v>0</v>
      </c>
      <c r="O232" t="b">
        <f t="shared" si="28"/>
        <v>0</v>
      </c>
      <c r="P232" s="4">
        <v>2</v>
      </c>
      <c r="AI232">
        <f t="shared" ca="1" si="29"/>
        <v>3.0627925820391346</v>
      </c>
      <c r="AJ232">
        <f t="shared" ca="1" si="30"/>
        <v>2.0364414286926169</v>
      </c>
    </row>
    <row r="233" spans="1:36" x14ac:dyDescent="0.2">
      <c r="A233">
        <v>5</v>
      </c>
      <c r="B233">
        <v>3</v>
      </c>
      <c r="C233" t="s">
        <v>66</v>
      </c>
      <c r="D233" t="s">
        <v>44</v>
      </c>
      <c r="E233" t="s">
        <v>45</v>
      </c>
      <c r="F233" t="s">
        <v>229</v>
      </c>
      <c r="G233" t="s">
        <v>230</v>
      </c>
      <c r="H233">
        <v>22</v>
      </c>
      <c r="I233">
        <v>13</v>
      </c>
      <c r="J233">
        <v>179</v>
      </c>
      <c r="K233">
        <v>170</v>
      </c>
      <c r="L233">
        <v>1</v>
      </c>
      <c r="M233" t="b">
        <f t="shared" si="31"/>
        <v>1</v>
      </c>
      <c r="N233" s="4">
        <f t="shared" si="32"/>
        <v>0</v>
      </c>
      <c r="O233" t="b">
        <f t="shared" si="28"/>
        <v>0</v>
      </c>
      <c r="P233" s="4">
        <v>2</v>
      </c>
      <c r="AI233">
        <f t="shared" ca="1" si="29"/>
        <v>3.0462509834695561</v>
      </c>
      <c r="AJ233">
        <f t="shared" ca="1" si="30"/>
        <v>13.007208622945061</v>
      </c>
    </row>
    <row r="234" spans="1:36" x14ac:dyDescent="0.2">
      <c r="A234">
        <v>5</v>
      </c>
      <c r="B234">
        <v>3</v>
      </c>
      <c r="C234" t="s">
        <v>66</v>
      </c>
      <c r="D234" t="s">
        <v>17</v>
      </c>
      <c r="E234" t="s">
        <v>18</v>
      </c>
      <c r="F234" t="s">
        <v>229</v>
      </c>
      <c r="G234" t="s">
        <v>230</v>
      </c>
      <c r="H234">
        <v>22</v>
      </c>
      <c r="I234">
        <v>16</v>
      </c>
      <c r="J234">
        <v>251</v>
      </c>
      <c r="K234">
        <v>245</v>
      </c>
      <c r="L234">
        <v>0</v>
      </c>
      <c r="M234" t="b">
        <f t="shared" si="31"/>
        <v>1</v>
      </c>
      <c r="N234" s="4">
        <f t="shared" si="32"/>
        <v>0</v>
      </c>
      <c r="O234" t="b">
        <f t="shared" si="28"/>
        <v>0</v>
      </c>
      <c r="P234" s="4">
        <v>1</v>
      </c>
      <c r="AI234">
        <f t="shared" ca="1" si="29"/>
        <v>3.0021578541773106</v>
      </c>
      <c r="AJ234">
        <f t="shared" ca="1" si="30"/>
        <v>15.990729079870656</v>
      </c>
    </row>
    <row r="235" spans="1:36" x14ac:dyDescent="0.2">
      <c r="A235">
        <v>5</v>
      </c>
      <c r="B235">
        <v>3</v>
      </c>
      <c r="C235" t="s">
        <v>66</v>
      </c>
      <c r="D235" t="s">
        <v>17</v>
      </c>
      <c r="E235" t="s">
        <v>18</v>
      </c>
      <c r="F235" t="s">
        <v>84</v>
      </c>
      <c r="G235" t="s">
        <v>85</v>
      </c>
      <c r="H235">
        <v>4</v>
      </c>
      <c r="I235">
        <v>6</v>
      </c>
      <c r="J235">
        <v>167</v>
      </c>
      <c r="K235">
        <v>169</v>
      </c>
      <c r="L235">
        <v>1</v>
      </c>
      <c r="M235" t="b">
        <f t="shared" si="31"/>
        <v>1</v>
      </c>
      <c r="N235" s="4">
        <f t="shared" si="32"/>
        <v>0</v>
      </c>
      <c r="O235" t="b">
        <f t="shared" si="28"/>
        <v>0</v>
      </c>
      <c r="P235" s="4">
        <v>2</v>
      </c>
      <c r="AI235">
        <f t="shared" ca="1" si="29"/>
        <v>3.083807323998399</v>
      </c>
      <c r="AJ235">
        <f t="shared" ca="1" si="30"/>
        <v>6.0113542559450508</v>
      </c>
    </row>
    <row r="236" spans="1:36" x14ac:dyDescent="0.2">
      <c r="A236">
        <v>9</v>
      </c>
      <c r="B236">
        <v>7</v>
      </c>
      <c r="C236" t="s">
        <v>66</v>
      </c>
      <c r="D236" t="s">
        <v>101</v>
      </c>
      <c r="E236" t="s">
        <v>102</v>
      </c>
      <c r="F236" t="s">
        <v>49</v>
      </c>
      <c r="G236" t="s">
        <v>50</v>
      </c>
      <c r="H236">
        <v>-1</v>
      </c>
      <c r="I236">
        <v>-28</v>
      </c>
      <c r="J236">
        <v>333</v>
      </c>
      <c r="K236">
        <v>306</v>
      </c>
      <c r="L236">
        <v>1</v>
      </c>
      <c r="M236" t="b">
        <f t="shared" si="31"/>
        <v>0</v>
      </c>
      <c r="N236" s="4">
        <f t="shared" si="32"/>
        <v>0</v>
      </c>
      <c r="O236" t="b">
        <f t="shared" si="28"/>
        <v>0</v>
      </c>
      <c r="P236" s="4">
        <v>1</v>
      </c>
      <c r="AI236">
        <f t="shared" ca="1" si="29"/>
        <v>6.9959903851082128</v>
      </c>
      <c r="AJ236">
        <f t="shared" ca="1" si="30"/>
        <v>-28.05426730281679</v>
      </c>
    </row>
    <row r="237" spans="1:36" x14ac:dyDescent="0.2">
      <c r="A237">
        <v>9</v>
      </c>
      <c r="B237">
        <v>7</v>
      </c>
      <c r="C237" t="s">
        <v>66</v>
      </c>
      <c r="D237" t="s">
        <v>89</v>
      </c>
      <c r="E237" t="s">
        <v>90</v>
      </c>
      <c r="F237" t="s">
        <v>84</v>
      </c>
      <c r="G237" t="s">
        <v>85</v>
      </c>
      <c r="H237">
        <v>-9</v>
      </c>
      <c r="I237">
        <v>-32</v>
      </c>
      <c r="J237">
        <v>169</v>
      </c>
      <c r="K237">
        <v>146</v>
      </c>
      <c r="L237">
        <v>0</v>
      </c>
      <c r="M237" t="b">
        <f t="shared" si="31"/>
        <v>0</v>
      </c>
      <c r="N237" s="4">
        <f t="shared" si="32"/>
        <v>0</v>
      </c>
      <c r="O237" t="b">
        <f t="shared" si="28"/>
        <v>0</v>
      </c>
      <c r="P237" s="4">
        <v>2</v>
      </c>
      <c r="AI237">
        <f t="shared" ca="1" si="29"/>
        <v>6.9573408264588794</v>
      </c>
      <c r="AJ237">
        <f t="shared" ca="1" si="30"/>
        <v>-32.038098716368204</v>
      </c>
    </row>
    <row r="238" spans="1:36" x14ac:dyDescent="0.2">
      <c r="A238">
        <v>9</v>
      </c>
      <c r="B238">
        <v>7</v>
      </c>
      <c r="C238" t="s">
        <v>66</v>
      </c>
      <c r="D238" t="s">
        <v>49</v>
      </c>
      <c r="E238" t="s">
        <v>50</v>
      </c>
      <c r="F238" t="s">
        <v>60</v>
      </c>
      <c r="G238" t="s">
        <v>61</v>
      </c>
      <c r="H238">
        <v>-2</v>
      </c>
      <c r="I238">
        <v>-7</v>
      </c>
      <c r="J238">
        <v>361</v>
      </c>
      <c r="K238">
        <v>356</v>
      </c>
      <c r="L238">
        <v>0</v>
      </c>
      <c r="M238" t="b">
        <f t="shared" si="31"/>
        <v>0</v>
      </c>
      <c r="N238" s="4">
        <f t="shared" si="32"/>
        <v>0</v>
      </c>
      <c r="O238" t="b">
        <f t="shared" si="28"/>
        <v>0</v>
      </c>
      <c r="P238" s="4">
        <v>1</v>
      </c>
      <c r="AI238">
        <f t="shared" ca="1" si="29"/>
        <v>7.0784559907773881</v>
      </c>
      <c r="AJ238">
        <f t="shared" ca="1" si="30"/>
        <v>-6.9258961209858976</v>
      </c>
    </row>
    <row r="239" spans="1:36" x14ac:dyDescent="0.2">
      <c r="A239">
        <v>9</v>
      </c>
      <c r="B239">
        <v>7</v>
      </c>
      <c r="C239" t="s">
        <v>66</v>
      </c>
      <c r="D239" t="s">
        <v>84</v>
      </c>
      <c r="E239" t="s">
        <v>85</v>
      </c>
      <c r="F239" t="s">
        <v>17</v>
      </c>
      <c r="G239" t="s">
        <v>18</v>
      </c>
      <c r="H239">
        <v>-3</v>
      </c>
      <c r="I239">
        <v>-11</v>
      </c>
      <c r="J239">
        <v>161</v>
      </c>
      <c r="K239">
        <v>153</v>
      </c>
      <c r="L239">
        <v>0</v>
      </c>
      <c r="M239" t="b">
        <f t="shared" si="31"/>
        <v>0</v>
      </c>
      <c r="N239" s="4">
        <f t="shared" si="32"/>
        <v>0</v>
      </c>
      <c r="O239" t="b">
        <f t="shared" si="28"/>
        <v>0</v>
      </c>
      <c r="P239" s="4">
        <v>2</v>
      </c>
      <c r="AI239">
        <f t="shared" ca="1" si="29"/>
        <v>7.0070831891683225</v>
      </c>
      <c r="AJ239">
        <f t="shared" ca="1" si="30"/>
        <v>-11.049614349499121</v>
      </c>
    </row>
    <row r="240" spans="1:36" x14ac:dyDescent="0.2">
      <c r="A240">
        <v>9</v>
      </c>
      <c r="B240">
        <v>7</v>
      </c>
      <c r="C240" t="s">
        <v>66</v>
      </c>
      <c r="D240" t="s">
        <v>27</v>
      </c>
      <c r="E240" t="s">
        <v>28</v>
      </c>
      <c r="F240" t="s">
        <v>259</v>
      </c>
      <c r="G240" t="s">
        <v>260</v>
      </c>
      <c r="H240">
        <v>9</v>
      </c>
      <c r="I240">
        <v>-8</v>
      </c>
      <c r="J240">
        <v>98</v>
      </c>
      <c r="K240">
        <v>81</v>
      </c>
      <c r="L240">
        <v>0</v>
      </c>
      <c r="M240" t="b">
        <f t="shared" si="31"/>
        <v>0</v>
      </c>
      <c r="N240" s="4">
        <f t="shared" si="32"/>
        <v>0</v>
      </c>
      <c r="O240" t="b">
        <f t="shared" si="28"/>
        <v>0</v>
      </c>
      <c r="P240" s="4">
        <v>2</v>
      </c>
      <c r="AI240">
        <f t="shared" ca="1" si="29"/>
        <v>6.9186035894425251</v>
      </c>
      <c r="AJ240">
        <f t="shared" ca="1" si="30"/>
        <v>-7.960269270813809</v>
      </c>
    </row>
    <row r="241" spans="1:36" x14ac:dyDescent="0.2">
      <c r="A241">
        <v>4</v>
      </c>
      <c r="B241">
        <v>2</v>
      </c>
      <c r="C241" t="s">
        <v>66</v>
      </c>
      <c r="D241" t="s">
        <v>49</v>
      </c>
      <c r="E241" t="s">
        <v>50</v>
      </c>
      <c r="F241" t="s">
        <v>261</v>
      </c>
      <c r="G241" t="s">
        <v>28</v>
      </c>
      <c r="H241">
        <v>-5</v>
      </c>
      <c r="I241">
        <v>5</v>
      </c>
      <c r="J241">
        <v>96</v>
      </c>
      <c r="K241">
        <v>106</v>
      </c>
      <c r="L241">
        <v>0</v>
      </c>
      <c r="M241" t="b">
        <f t="shared" si="31"/>
        <v>1</v>
      </c>
      <c r="N241" s="4">
        <f t="shared" si="32"/>
        <v>0</v>
      </c>
      <c r="O241" t="b">
        <f t="shared" si="28"/>
        <v>0</v>
      </c>
      <c r="P241" s="4">
        <v>2</v>
      </c>
      <c r="AI241">
        <f t="shared" ca="1" si="29"/>
        <v>1.9800308686176091</v>
      </c>
      <c r="AJ241">
        <f t="shared" ca="1" si="30"/>
        <v>4.9913275636882846</v>
      </c>
    </row>
    <row r="242" spans="1:36" x14ac:dyDescent="0.2">
      <c r="A242">
        <v>4</v>
      </c>
      <c r="B242">
        <v>2</v>
      </c>
      <c r="C242" t="s">
        <v>66</v>
      </c>
      <c r="D242" t="s">
        <v>32</v>
      </c>
      <c r="E242" t="s">
        <v>33</v>
      </c>
      <c r="F242" t="s">
        <v>235</v>
      </c>
      <c r="G242" t="s">
        <v>236</v>
      </c>
      <c r="H242">
        <v>17</v>
      </c>
      <c r="I242">
        <v>18</v>
      </c>
      <c r="J242">
        <v>184</v>
      </c>
      <c r="K242">
        <v>185</v>
      </c>
      <c r="L242">
        <v>0</v>
      </c>
      <c r="M242" t="b">
        <f t="shared" si="31"/>
        <v>1</v>
      </c>
      <c r="N242" s="4">
        <f t="shared" si="32"/>
        <v>0</v>
      </c>
      <c r="O242" t="b">
        <f t="shared" si="28"/>
        <v>0</v>
      </c>
      <c r="P242" s="4">
        <v>2</v>
      </c>
      <c r="AI242">
        <f t="shared" ca="1" si="29"/>
        <v>2.0124044771331513</v>
      </c>
      <c r="AJ242">
        <f t="shared" ca="1" si="30"/>
        <v>18.078097327823752</v>
      </c>
    </row>
    <row r="243" spans="1:36" x14ac:dyDescent="0.2">
      <c r="A243">
        <v>4</v>
      </c>
      <c r="B243">
        <v>2</v>
      </c>
      <c r="C243" t="s">
        <v>66</v>
      </c>
      <c r="D243" t="s">
        <v>44</v>
      </c>
      <c r="E243" t="s">
        <v>45</v>
      </c>
      <c r="F243" t="s">
        <v>109</v>
      </c>
      <c r="G243" t="s">
        <v>18</v>
      </c>
      <c r="H243">
        <v>0</v>
      </c>
      <c r="I243">
        <v>12</v>
      </c>
      <c r="J243">
        <v>160</v>
      </c>
      <c r="K243">
        <v>172</v>
      </c>
      <c r="L243">
        <v>0</v>
      </c>
      <c r="M243" t="b">
        <f t="shared" si="31"/>
        <v>1</v>
      </c>
      <c r="N243" s="4">
        <f t="shared" si="32"/>
        <v>0</v>
      </c>
      <c r="O243" t="b">
        <f t="shared" si="28"/>
        <v>0</v>
      </c>
      <c r="P243" s="4">
        <v>2</v>
      </c>
      <c r="AI243">
        <f t="shared" ca="1" si="29"/>
        <v>1.9623081870443766</v>
      </c>
      <c r="AJ243">
        <f t="shared" ca="1" si="30"/>
        <v>12.069654335930462</v>
      </c>
    </row>
    <row r="244" spans="1:36" x14ac:dyDescent="0.2">
      <c r="A244">
        <v>4</v>
      </c>
      <c r="B244">
        <v>2</v>
      </c>
      <c r="C244" t="s">
        <v>66</v>
      </c>
      <c r="D244" t="s">
        <v>17</v>
      </c>
      <c r="E244" t="s">
        <v>18</v>
      </c>
      <c r="F244" t="s">
        <v>231</v>
      </c>
      <c r="G244" t="s">
        <v>232</v>
      </c>
      <c r="H244">
        <v>-6</v>
      </c>
      <c r="I244">
        <v>17</v>
      </c>
      <c r="J244">
        <v>77</v>
      </c>
      <c r="K244">
        <v>100</v>
      </c>
      <c r="L244">
        <v>1</v>
      </c>
      <c r="M244" t="b">
        <f t="shared" si="31"/>
        <v>1</v>
      </c>
      <c r="N244" s="4">
        <f t="shared" si="32"/>
        <v>0</v>
      </c>
      <c r="O244" t="b">
        <f t="shared" si="28"/>
        <v>0</v>
      </c>
      <c r="P244" s="4">
        <v>2</v>
      </c>
      <c r="AI244">
        <f t="shared" ca="1" si="29"/>
        <v>2.0067395121680773</v>
      </c>
      <c r="AJ244">
        <f t="shared" ca="1" si="30"/>
        <v>16.90955309214603</v>
      </c>
    </row>
    <row r="245" spans="1:36" x14ac:dyDescent="0.2">
      <c r="A245">
        <v>7</v>
      </c>
      <c r="B245">
        <v>5</v>
      </c>
      <c r="C245" t="s">
        <v>66</v>
      </c>
      <c r="D245" t="s">
        <v>40</v>
      </c>
      <c r="E245" t="s">
        <v>41</v>
      </c>
      <c r="F245" t="s">
        <v>49</v>
      </c>
      <c r="G245" t="s">
        <v>50</v>
      </c>
      <c r="H245">
        <v>-3</v>
      </c>
      <c r="I245">
        <v>-14</v>
      </c>
      <c r="J245">
        <v>109</v>
      </c>
      <c r="K245">
        <v>98</v>
      </c>
      <c r="L245">
        <v>0</v>
      </c>
      <c r="M245" t="b">
        <f t="shared" si="31"/>
        <v>0</v>
      </c>
      <c r="N245" s="4">
        <f t="shared" si="32"/>
        <v>0</v>
      </c>
      <c r="O245" t="b">
        <f t="shared" si="28"/>
        <v>0</v>
      </c>
      <c r="P245" s="4">
        <v>2</v>
      </c>
      <c r="AI245">
        <f t="shared" ca="1" si="29"/>
        <v>5.0682280029701063</v>
      </c>
      <c r="AJ245">
        <f t="shared" ca="1" si="30"/>
        <v>-13.92117127855985</v>
      </c>
    </row>
    <row r="246" spans="1:36" x14ac:dyDescent="0.2">
      <c r="A246">
        <v>8</v>
      </c>
      <c r="B246">
        <v>6</v>
      </c>
      <c r="C246" t="s">
        <v>66</v>
      </c>
      <c r="D246" t="s">
        <v>92</v>
      </c>
      <c r="E246" t="s">
        <v>93</v>
      </c>
      <c r="F246" t="s">
        <v>49</v>
      </c>
      <c r="G246" t="s">
        <v>50</v>
      </c>
      <c r="H246">
        <v>9</v>
      </c>
      <c r="I246">
        <v>-11</v>
      </c>
      <c r="J246">
        <v>328</v>
      </c>
      <c r="K246">
        <v>308</v>
      </c>
      <c r="L246">
        <v>0</v>
      </c>
      <c r="M246" t="b">
        <f t="shared" si="31"/>
        <v>0</v>
      </c>
      <c r="N246" s="4">
        <f t="shared" si="32"/>
        <v>0</v>
      </c>
      <c r="O246" t="b">
        <f t="shared" si="28"/>
        <v>0</v>
      </c>
      <c r="P246" s="4">
        <v>1</v>
      </c>
      <c r="AI246">
        <f t="shared" ca="1" si="29"/>
        <v>5.9147809915391747</v>
      </c>
      <c r="AJ246">
        <f t="shared" ca="1" si="30"/>
        <v>-11.072969802336354</v>
      </c>
    </row>
    <row r="247" spans="1:36" x14ac:dyDescent="0.2">
      <c r="A247">
        <v>12</v>
      </c>
      <c r="B247">
        <v>3</v>
      </c>
      <c r="C247" t="s">
        <v>66</v>
      </c>
      <c r="D247" t="s">
        <v>101</v>
      </c>
      <c r="E247" t="s">
        <v>102</v>
      </c>
      <c r="F247" t="s">
        <v>235</v>
      </c>
      <c r="G247" t="s">
        <v>236</v>
      </c>
      <c r="H247">
        <v>11</v>
      </c>
      <c r="I247">
        <v>12</v>
      </c>
      <c r="J247">
        <v>309</v>
      </c>
      <c r="K247">
        <v>310</v>
      </c>
      <c r="L247">
        <v>0</v>
      </c>
      <c r="M247" t="b">
        <f t="shared" si="31"/>
        <v>1</v>
      </c>
      <c r="N247" s="4">
        <f t="shared" si="32"/>
        <v>0</v>
      </c>
      <c r="O247" t="b">
        <f t="shared" si="28"/>
        <v>0</v>
      </c>
      <c r="P247" s="4">
        <v>1</v>
      </c>
      <c r="AI247">
        <f t="shared" ca="1" si="29"/>
        <v>3.0235289960986247</v>
      </c>
      <c r="AJ247">
        <f t="shared" ca="1" si="30"/>
        <v>11.936619959971539</v>
      </c>
    </row>
    <row r="248" spans="1:36" x14ac:dyDescent="0.2">
      <c r="A248">
        <v>12</v>
      </c>
      <c r="B248">
        <v>3</v>
      </c>
      <c r="C248" t="s">
        <v>66</v>
      </c>
      <c r="D248" t="s">
        <v>109</v>
      </c>
      <c r="E248" t="s">
        <v>18</v>
      </c>
      <c r="F248" t="s">
        <v>262</v>
      </c>
      <c r="G248" t="s">
        <v>263</v>
      </c>
      <c r="H248">
        <v>0</v>
      </c>
      <c r="I248">
        <v>3</v>
      </c>
      <c r="J248">
        <v>167</v>
      </c>
      <c r="K248">
        <v>170</v>
      </c>
      <c r="L248">
        <v>0</v>
      </c>
      <c r="M248" t="b">
        <f t="shared" si="31"/>
        <v>1</v>
      </c>
      <c r="N248" s="4">
        <f t="shared" si="32"/>
        <v>0</v>
      </c>
      <c r="O248" t="b">
        <f t="shared" si="28"/>
        <v>0</v>
      </c>
      <c r="P248" s="4">
        <v>2</v>
      </c>
      <c r="AI248">
        <f t="shared" ca="1" si="29"/>
        <v>3.0029513987319678</v>
      </c>
      <c r="AJ248">
        <f t="shared" ca="1" si="30"/>
        <v>3.0874918026163778</v>
      </c>
    </row>
    <row r="249" spans="1:36" x14ac:dyDescent="0.2">
      <c r="A249">
        <v>14</v>
      </c>
      <c r="B249">
        <v>5</v>
      </c>
      <c r="C249" t="s">
        <v>66</v>
      </c>
      <c r="D249" t="s">
        <v>49</v>
      </c>
      <c r="E249" t="s">
        <v>50</v>
      </c>
      <c r="F249" t="s">
        <v>112</v>
      </c>
      <c r="G249" t="s">
        <v>113</v>
      </c>
      <c r="H249">
        <v>-9</v>
      </c>
      <c r="I249">
        <v>3</v>
      </c>
      <c r="J249">
        <v>83</v>
      </c>
      <c r="K249">
        <v>95</v>
      </c>
      <c r="L249">
        <v>0</v>
      </c>
      <c r="M249" t="b">
        <f t="shared" si="31"/>
        <v>1</v>
      </c>
      <c r="N249" s="4">
        <f t="shared" si="32"/>
        <v>0</v>
      </c>
      <c r="O249" t="b">
        <f t="shared" si="28"/>
        <v>0</v>
      </c>
      <c r="P249" s="4">
        <v>2</v>
      </c>
      <c r="AI249">
        <f t="shared" ca="1" si="29"/>
        <v>4.98847093638636</v>
      </c>
      <c r="AJ249">
        <f t="shared" ca="1" si="30"/>
        <v>3.0243759319610319</v>
      </c>
    </row>
    <row r="250" spans="1:36" x14ac:dyDescent="0.2">
      <c r="A250">
        <v>15</v>
      </c>
      <c r="B250">
        <v>6</v>
      </c>
      <c r="C250" t="s">
        <v>66</v>
      </c>
      <c r="D250" t="s">
        <v>101</v>
      </c>
      <c r="E250" t="s">
        <v>102</v>
      </c>
      <c r="F250" t="s">
        <v>17</v>
      </c>
      <c r="G250" t="s">
        <v>18</v>
      </c>
      <c r="H250">
        <v>-7</v>
      </c>
      <c r="I250">
        <v>-12</v>
      </c>
      <c r="J250">
        <v>341</v>
      </c>
      <c r="K250">
        <v>336</v>
      </c>
      <c r="L250">
        <v>0</v>
      </c>
      <c r="M250" t="b">
        <f t="shared" si="31"/>
        <v>0</v>
      </c>
      <c r="N250" s="4">
        <f t="shared" si="32"/>
        <v>0</v>
      </c>
      <c r="O250" t="b">
        <f t="shared" si="28"/>
        <v>0</v>
      </c>
      <c r="P250" s="4">
        <v>1</v>
      </c>
      <c r="AI250">
        <f t="shared" ca="1" si="29"/>
        <v>6.0767938309834131</v>
      </c>
      <c r="AJ250">
        <f t="shared" ca="1" si="30"/>
        <v>-11.914809809013889</v>
      </c>
    </row>
    <row r="251" spans="1:36" x14ac:dyDescent="0.2">
      <c r="A251">
        <v>12</v>
      </c>
      <c r="B251">
        <v>3</v>
      </c>
      <c r="C251" t="s">
        <v>66</v>
      </c>
      <c r="D251" t="s">
        <v>27</v>
      </c>
      <c r="E251" t="s">
        <v>28</v>
      </c>
      <c r="F251" t="s">
        <v>84</v>
      </c>
      <c r="G251" t="s">
        <v>85</v>
      </c>
      <c r="H251">
        <v>-5</v>
      </c>
      <c r="I251">
        <v>-3</v>
      </c>
      <c r="J251">
        <v>131</v>
      </c>
      <c r="K251">
        <v>133</v>
      </c>
      <c r="L251">
        <v>0</v>
      </c>
      <c r="M251" t="b">
        <f t="shared" si="31"/>
        <v>0</v>
      </c>
      <c r="N251" s="4">
        <f t="shared" si="32"/>
        <v>0</v>
      </c>
      <c r="O251" t="b">
        <f t="shared" si="28"/>
        <v>0</v>
      </c>
      <c r="P251" s="4">
        <v>2</v>
      </c>
      <c r="AI251">
        <f t="shared" ca="1" si="29"/>
        <v>2.9742155879949075</v>
      </c>
      <c r="AJ251">
        <f t="shared" ca="1" si="30"/>
        <v>-2.9308459417796611</v>
      </c>
    </row>
    <row r="252" spans="1:36" x14ac:dyDescent="0.2">
      <c r="A252">
        <v>16</v>
      </c>
      <c r="B252">
        <v>7</v>
      </c>
      <c r="C252" t="s">
        <v>66</v>
      </c>
      <c r="D252" t="s">
        <v>40</v>
      </c>
      <c r="E252" t="s">
        <v>41</v>
      </c>
      <c r="F252" t="s">
        <v>17</v>
      </c>
      <c r="G252" t="s">
        <v>18</v>
      </c>
      <c r="H252">
        <v>22</v>
      </c>
      <c r="I252">
        <v>16</v>
      </c>
      <c r="J252">
        <v>98</v>
      </c>
      <c r="K252">
        <v>92</v>
      </c>
      <c r="L252">
        <v>0</v>
      </c>
      <c r="M252" t="b">
        <f t="shared" si="31"/>
        <v>1</v>
      </c>
      <c r="N252" s="4">
        <f t="shared" si="32"/>
        <v>0</v>
      </c>
      <c r="O252" t="b">
        <f t="shared" si="28"/>
        <v>0</v>
      </c>
      <c r="P252" s="4">
        <v>2</v>
      </c>
      <c r="AI252">
        <f t="shared" ca="1" si="29"/>
        <v>6.9602253018705582</v>
      </c>
      <c r="AJ252">
        <f t="shared" ca="1" si="30"/>
        <v>15.934059520434934</v>
      </c>
    </row>
    <row r="253" spans="1:36" x14ac:dyDescent="0.2">
      <c r="A253">
        <v>19</v>
      </c>
      <c r="B253">
        <v>3</v>
      </c>
      <c r="C253" t="s">
        <v>66</v>
      </c>
      <c r="D253" t="s">
        <v>84</v>
      </c>
      <c r="E253" t="s">
        <v>85</v>
      </c>
      <c r="F253" t="s">
        <v>229</v>
      </c>
      <c r="G253" t="s">
        <v>230</v>
      </c>
      <c r="H253">
        <v>-2</v>
      </c>
      <c r="I253">
        <v>-10</v>
      </c>
      <c r="J253">
        <v>172</v>
      </c>
      <c r="K253">
        <v>164</v>
      </c>
      <c r="L253">
        <v>0</v>
      </c>
      <c r="M253" t="b">
        <f t="shared" si="31"/>
        <v>0</v>
      </c>
      <c r="N253" s="4">
        <f t="shared" si="32"/>
        <v>0</v>
      </c>
      <c r="O253" t="b">
        <f t="shared" si="28"/>
        <v>0</v>
      </c>
      <c r="P253" s="4">
        <v>2</v>
      </c>
      <c r="AI253">
        <f t="shared" ca="1" si="29"/>
        <v>2.9058754421316526</v>
      </c>
      <c r="AJ253">
        <f t="shared" ca="1" si="30"/>
        <v>-9.9987008989554091</v>
      </c>
    </row>
    <row r="254" spans="1:36" x14ac:dyDescent="0.2">
      <c r="A254">
        <v>16</v>
      </c>
      <c r="B254">
        <v>7</v>
      </c>
      <c r="C254" t="s">
        <v>66</v>
      </c>
      <c r="D254" t="s">
        <v>229</v>
      </c>
      <c r="E254" t="s">
        <v>230</v>
      </c>
      <c r="F254" t="s">
        <v>17</v>
      </c>
      <c r="G254" t="s">
        <v>18</v>
      </c>
      <c r="H254">
        <v>0</v>
      </c>
      <c r="I254">
        <v>-7</v>
      </c>
      <c r="J254">
        <v>237</v>
      </c>
      <c r="K254">
        <v>230</v>
      </c>
      <c r="L254">
        <v>0</v>
      </c>
      <c r="M254" t="b">
        <f t="shared" si="31"/>
        <v>0</v>
      </c>
      <c r="N254" s="4">
        <f t="shared" si="32"/>
        <v>0</v>
      </c>
      <c r="O254" t="b">
        <f t="shared" si="28"/>
        <v>0</v>
      </c>
      <c r="P254" s="4">
        <v>1</v>
      </c>
      <c r="AI254">
        <f t="shared" ca="1" si="29"/>
        <v>7.0729634742354408</v>
      </c>
      <c r="AJ254">
        <f t="shared" ca="1" si="30"/>
        <v>-6.943672489524884</v>
      </c>
    </row>
    <row r="255" spans="1:36" x14ac:dyDescent="0.2">
      <c r="A255">
        <v>17</v>
      </c>
      <c r="B255">
        <v>1</v>
      </c>
      <c r="C255" t="s">
        <v>66</v>
      </c>
      <c r="D255" t="s">
        <v>49</v>
      </c>
      <c r="E255" t="s">
        <v>50</v>
      </c>
      <c r="F255" t="s">
        <v>262</v>
      </c>
      <c r="G255" t="s">
        <v>263</v>
      </c>
      <c r="H255">
        <v>12</v>
      </c>
      <c r="I255">
        <v>-2</v>
      </c>
      <c r="J255">
        <v>183</v>
      </c>
      <c r="K255">
        <v>169</v>
      </c>
      <c r="L255">
        <v>0</v>
      </c>
      <c r="M255" t="b">
        <f t="shared" si="31"/>
        <v>0</v>
      </c>
      <c r="N255" s="4">
        <f t="shared" si="32"/>
        <v>0</v>
      </c>
      <c r="O255" t="b">
        <f t="shared" si="28"/>
        <v>0</v>
      </c>
      <c r="P255" s="4">
        <v>2</v>
      </c>
      <c r="AI255">
        <f t="shared" ca="1" si="29"/>
        <v>0.97183561454332745</v>
      </c>
      <c r="AJ255">
        <f t="shared" ca="1" si="30"/>
        <v>-1.9961400825585447</v>
      </c>
    </row>
    <row r="256" spans="1:36" x14ac:dyDescent="0.2">
      <c r="A256">
        <v>17</v>
      </c>
      <c r="B256">
        <v>1</v>
      </c>
      <c r="C256" t="s">
        <v>66</v>
      </c>
      <c r="D256" t="s">
        <v>264</v>
      </c>
      <c r="E256" t="s">
        <v>265</v>
      </c>
      <c r="F256" t="s">
        <v>84</v>
      </c>
      <c r="G256" t="s">
        <v>85</v>
      </c>
      <c r="H256">
        <v>1</v>
      </c>
      <c r="I256">
        <v>0</v>
      </c>
      <c r="J256">
        <v>151</v>
      </c>
      <c r="K256">
        <v>150</v>
      </c>
      <c r="L256">
        <v>1</v>
      </c>
      <c r="M256" t="b">
        <f t="shared" si="31"/>
        <v>0</v>
      </c>
      <c r="N256" s="4">
        <f t="shared" si="32"/>
        <v>0</v>
      </c>
      <c r="O256" t="b">
        <f t="shared" si="28"/>
        <v>0</v>
      </c>
      <c r="P256" s="4">
        <v>2</v>
      </c>
      <c r="AI256">
        <f t="shared" ca="1" si="29"/>
        <v>1.0359690971205806</v>
      </c>
      <c r="AJ256">
        <f t="shared" ca="1" si="30"/>
        <v>3.9960121019639888E-2</v>
      </c>
    </row>
    <row r="257" spans="1:36" x14ac:dyDescent="0.2">
      <c r="A257">
        <v>17</v>
      </c>
      <c r="B257">
        <v>1</v>
      </c>
      <c r="C257" t="s">
        <v>66</v>
      </c>
      <c r="D257" t="s">
        <v>110</v>
      </c>
      <c r="E257" t="s">
        <v>111</v>
      </c>
      <c r="F257" t="s">
        <v>49</v>
      </c>
      <c r="G257" t="s">
        <v>50</v>
      </c>
      <c r="H257">
        <v>-8</v>
      </c>
      <c r="I257">
        <v>-3</v>
      </c>
      <c r="J257">
        <v>95</v>
      </c>
      <c r="K257">
        <v>100</v>
      </c>
      <c r="L257">
        <v>1</v>
      </c>
      <c r="M257" t="b">
        <f t="shared" si="31"/>
        <v>0</v>
      </c>
      <c r="N257" s="4">
        <f t="shared" si="32"/>
        <v>0</v>
      </c>
      <c r="O257" t="b">
        <f t="shared" si="28"/>
        <v>0</v>
      </c>
      <c r="P257" s="4">
        <v>2</v>
      </c>
      <c r="AI257">
        <f t="shared" ca="1" si="29"/>
        <v>0.97574394211470994</v>
      </c>
      <c r="AJ257">
        <f t="shared" ca="1" si="30"/>
        <v>-2.9523346182034782</v>
      </c>
    </row>
    <row r="258" spans="1:36" x14ac:dyDescent="0.2">
      <c r="A258">
        <v>18</v>
      </c>
      <c r="B258">
        <v>2</v>
      </c>
      <c r="C258" t="s">
        <v>66</v>
      </c>
      <c r="D258" t="s">
        <v>17</v>
      </c>
      <c r="E258" t="s">
        <v>18</v>
      </c>
      <c r="F258" t="s">
        <v>101</v>
      </c>
      <c r="G258" t="s">
        <v>102</v>
      </c>
      <c r="H258">
        <v>0</v>
      </c>
      <c r="I258">
        <v>28</v>
      </c>
      <c r="J258">
        <v>374</v>
      </c>
      <c r="K258">
        <v>402</v>
      </c>
      <c r="L258">
        <v>1</v>
      </c>
      <c r="M258" t="b">
        <f t="shared" si="31"/>
        <v>1</v>
      </c>
      <c r="N258" s="4">
        <f t="shared" si="32"/>
        <v>0</v>
      </c>
      <c r="O258" t="b">
        <f t="shared" ref="O258:O321" si="33">I258&gt;T$19</f>
        <v>0</v>
      </c>
      <c r="P258" s="4">
        <v>1</v>
      </c>
      <c r="AI258">
        <f t="shared" ref="AI258:AI321" ca="1" si="34">B258+RAND()*0.2+-0.1</f>
        <v>2.0600772054606415</v>
      </c>
      <c r="AJ258">
        <f t="shared" ref="AJ258:AJ321" ca="1" si="35">I258+RAND()*0.2+-0.1</f>
        <v>28.042064448577886</v>
      </c>
    </row>
    <row r="259" spans="1:36" x14ac:dyDescent="0.2">
      <c r="A259">
        <v>18</v>
      </c>
      <c r="B259">
        <v>2</v>
      </c>
      <c r="C259" t="s">
        <v>66</v>
      </c>
      <c r="D259" t="s">
        <v>266</v>
      </c>
      <c r="E259" t="s">
        <v>267</v>
      </c>
      <c r="F259" t="s">
        <v>17</v>
      </c>
      <c r="G259" t="s">
        <v>18</v>
      </c>
      <c r="H259">
        <v>-4</v>
      </c>
      <c r="I259">
        <v>-16</v>
      </c>
      <c r="J259">
        <v>68</v>
      </c>
      <c r="K259">
        <v>56</v>
      </c>
      <c r="L259">
        <v>0</v>
      </c>
      <c r="M259" t="b">
        <f t="shared" ref="M259:M322" si="36">I259&gt;0</f>
        <v>0</v>
      </c>
      <c r="N259" s="4">
        <f t="shared" ref="N259:N322" si="37">IF(I259&gt;30,1,0)</f>
        <v>0</v>
      </c>
      <c r="O259" t="b">
        <f t="shared" si="33"/>
        <v>0</v>
      </c>
      <c r="P259" s="4">
        <v>2</v>
      </c>
      <c r="AI259">
        <f t="shared" ca="1" si="34"/>
        <v>2.036865633754505</v>
      </c>
      <c r="AJ259">
        <f t="shared" ca="1" si="35"/>
        <v>-15.939810273572009</v>
      </c>
    </row>
    <row r="260" spans="1:36" x14ac:dyDescent="0.2">
      <c r="A260">
        <v>19</v>
      </c>
      <c r="B260">
        <v>3</v>
      </c>
      <c r="C260" t="s">
        <v>66</v>
      </c>
      <c r="D260" t="s">
        <v>215</v>
      </c>
      <c r="E260" t="s">
        <v>216</v>
      </c>
      <c r="F260" t="s">
        <v>49</v>
      </c>
      <c r="G260" t="s">
        <v>50</v>
      </c>
      <c r="H260">
        <v>-14</v>
      </c>
      <c r="I260">
        <v>-15</v>
      </c>
      <c r="J260">
        <v>90</v>
      </c>
      <c r="K260">
        <v>89</v>
      </c>
      <c r="L260">
        <v>1</v>
      </c>
      <c r="M260" t="b">
        <f t="shared" si="36"/>
        <v>0</v>
      </c>
      <c r="N260" s="4">
        <f t="shared" si="37"/>
        <v>0</v>
      </c>
      <c r="O260" t="b">
        <f t="shared" si="33"/>
        <v>0</v>
      </c>
      <c r="P260" s="4">
        <v>2</v>
      </c>
      <c r="AI260">
        <f t="shared" ca="1" si="34"/>
        <v>2.9505796313823476</v>
      </c>
      <c r="AJ260">
        <f t="shared" ca="1" si="35"/>
        <v>-14.927202308773055</v>
      </c>
    </row>
    <row r="261" spans="1:36" x14ac:dyDescent="0.2">
      <c r="A261">
        <v>23</v>
      </c>
      <c r="B261">
        <v>7</v>
      </c>
      <c r="C261" t="s">
        <v>66</v>
      </c>
      <c r="D261" t="s">
        <v>235</v>
      </c>
      <c r="E261" t="s">
        <v>236</v>
      </c>
      <c r="F261" t="s">
        <v>49</v>
      </c>
      <c r="G261" t="s">
        <v>50</v>
      </c>
      <c r="H261">
        <v>18</v>
      </c>
      <c r="I261">
        <v>28</v>
      </c>
      <c r="J261">
        <v>190</v>
      </c>
      <c r="K261">
        <v>200</v>
      </c>
      <c r="L261">
        <v>1</v>
      </c>
      <c r="M261" t="b">
        <f t="shared" si="36"/>
        <v>1</v>
      </c>
      <c r="N261" s="4">
        <f t="shared" si="37"/>
        <v>0</v>
      </c>
      <c r="O261" t="b">
        <f t="shared" si="33"/>
        <v>0</v>
      </c>
      <c r="P261" s="4">
        <v>2</v>
      </c>
      <c r="AI261">
        <f t="shared" ca="1" si="34"/>
        <v>7.0781488169411553</v>
      </c>
      <c r="AJ261">
        <f t="shared" ca="1" si="35"/>
        <v>27.918970737740789</v>
      </c>
    </row>
    <row r="262" spans="1:36" x14ac:dyDescent="0.2">
      <c r="A262">
        <v>20</v>
      </c>
      <c r="B262">
        <v>4</v>
      </c>
      <c r="C262" t="s">
        <v>66</v>
      </c>
      <c r="D262" t="s">
        <v>60</v>
      </c>
      <c r="E262" t="s">
        <v>61</v>
      </c>
      <c r="F262" t="s">
        <v>257</v>
      </c>
      <c r="G262" t="s">
        <v>258</v>
      </c>
      <c r="H262">
        <v>3</v>
      </c>
      <c r="I262">
        <v>-11</v>
      </c>
      <c r="J262">
        <v>155</v>
      </c>
      <c r="K262">
        <v>141</v>
      </c>
      <c r="L262">
        <v>0</v>
      </c>
      <c r="M262" t="b">
        <f t="shared" si="36"/>
        <v>0</v>
      </c>
      <c r="N262" s="4">
        <f t="shared" si="37"/>
        <v>0</v>
      </c>
      <c r="O262" t="b">
        <f t="shared" si="33"/>
        <v>0</v>
      </c>
      <c r="P262" s="4">
        <v>2</v>
      </c>
      <c r="AI262">
        <f t="shared" ca="1" si="34"/>
        <v>4.037437716635603</v>
      </c>
      <c r="AJ262">
        <f t="shared" ca="1" si="35"/>
        <v>-11.002836492420064</v>
      </c>
    </row>
    <row r="263" spans="1:36" x14ac:dyDescent="0.2">
      <c r="A263">
        <v>22</v>
      </c>
      <c r="B263">
        <v>6</v>
      </c>
      <c r="C263" t="s">
        <v>66</v>
      </c>
      <c r="D263" t="s">
        <v>235</v>
      </c>
      <c r="E263" t="s">
        <v>236</v>
      </c>
      <c r="F263" t="s">
        <v>215</v>
      </c>
      <c r="G263" t="s">
        <v>216</v>
      </c>
      <c r="H263">
        <v>-5</v>
      </c>
      <c r="I263">
        <v>-10</v>
      </c>
      <c r="J263">
        <v>129</v>
      </c>
      <c r="K263">
        <v>124</v>
      </c>
      <c r="L263">
        <v>1</v>
      </c>
      <c r="M263" t="b">
        <f t="shared" si="36"/>
        <v>0</v>
      </c>
      <c r="N263" s="4">
        <f t="shared" si="37"/>
        <v>0</v>
      </c>
      <c r="O263" t="b">
        <f t="shared" si="33"/>
        <v>0</v>
      </c>
      <c r="P263" s="4">
        <v>2</v>
      </c>
      <c r="AI263">
        <f t="shared" ca="1" si="34"/>
        <v>5.935826191669638</v>
      </c>
      <c r="AJ263">
        <f t="shared" ca="1" si="35"/>
        <v>-9.9596831027988202</v>
      </c>
    </row>
    <row r="264" spans="1:36" x14ac:dyDescent="0.2">
      <c r="A264">
        <v>22</v>
      </c>
      <c r="B264">
        <v>6</v>
      </c>
      <c r="C264" t="s">
        <v>66</v>
      </c>
      <c r="D264" t="s">
        <v>112</v>
      </c>
      <c r="E264" t="s">
        <v>113</v>
      </c>
      <c r="F264" t="s">
        <v>17</v>
      </c>
      <c r="G264" t="s">
        <v>18</v>
      </c>
      <c r="H264">
        <v>-13</v>
      </c>
      <c r="I264">
        <v>-44</v>
      </c>
      <c r="J264">
        <v>98</v>
      </c>
      <c r="K264">
        <v>67</v>
      </c>
      <c r="L264">
        <v>1</v>
      </c>
      <c r="M264" t="b">
        <f t="shared" si="36"/>
        <v>0</v>
      </c>
      <c r="N264" s="4">
        <f t="shared" si="37"/>
        <v>0</v>
      </c>
      <c r="O264" t="b">
        <f t="shared" si="33"/>
        <v>0</v>
      </c>
      <c r="P264" s="4">
        <v>2</v>
      </c>
      <c r="AI264">
        <f t="shared" ca="1" si="34"/>
        <v>5.9461794192350492</v>
      </c>
      <c r="AJ264">
        <f t="shared" ca="1" si="35"/>
        <v>-44.022069667873787</v>
      </c>
    </row>
    <row r="265" spans="1:36" x14ac:dyDescent="0.2">
      <c r="A265">
        <v>21</v>
      </c>
      <c r="B265">
        <v>5</v>
      </c>
      <c r="C265" t="s">
        <v>66</v>
      </c>
      <c r="D265" t="s">
        <v>17</v>
      </c>
      <c r="E265" t="s">
        <v>18</v>
      </c>
      <c r="F265" t="s">
        <v>268</v>
      </c>
      <c r="G265" t="s">
        <v>269</v>
      </c>
      <c r="H265">
        <v>-3</v>
      </c>
      <c r="I265">
        <v>-23</v>
      </c>
      <c r="J265">
        <v>100</v>
      </c>
      <c r="K265">
        <v>80</v>
      </c>
      <c r="L265">
        <v>0</v>
      </c>
      <c r="M265" t="b">
        <f t="shared" si="36"/>
        <v>0</v>
      </c>
      <c r="N265" s="4">
        <f t="shared" si="37"/>
        <v>0</v>
      </c>
      <c r="O265" t="b">
        <f t="shared" si="33"/>
        <v>0</v>
      </c>
      <c r="P265" s="4">
        <v>2</v>
      </c>
      <c r="AI265">
        <f t="shared" ca="1" si="34"/>
        <v>4.9078017683548749</v>
      </c>
      <c r="AJ265">
        <f t="shared" ca="1" si="35"/>
        <v>-22.965883055708701</v>
      </c>
    </row>
    <row r="266" spans="1:36" x14ac:dyDescent="0.2">
      <c r="A266">
        <v>21</v>
      </c>
      <c r="B266">
        <v>5</v>
      </c>
      <c r="C266" t="s">
        <v>66</v>
      </c>
      <c r="D266" t="s">
        <v>44</v>
      </c>
      <c r="E266" t="s">
        <v>45</v>
      </c>
      <c r="F266" t="s">
        <v>17</v>
      </c>
      <c r="G266" t="s">
        <v>18</v>
      </c>
      <c r="H266">
        <v>4</v>
      </c>
      <c r="I266">
        <v>-10</v>
      </c>
      <c r="J266">
        <v>166</v>
      </c>
      <c r="K266">
        <v>152</v>
      </c>
      <c r="L266">
        <v>0</v>
      </c>
      <c r="M266" t="b">
        <f t="shared" si="36"/>
        <v>0</v>
      </c>
      <c r="N266" s="4">
        <f t="shared" si="37"/>
        <v>0</v>
      </c>
      <c r="O266" t="b">
        <f t="shared" si="33"/>
        <v>0</v>
      </c>
      <c r="P266" s="4">
        <v>2</v>
      </c>
      <c r="AI266">
        <f t="shared" ca="1" si="34"/>
        <v>5.0078901037809906</v>
      </c>
      <c r="AJ266">
        <f t="shared" ca="1" si="35"/>
        <v>-10.015569958167736</v>
      </c>
    </row>
    <row r="267" spans="1:36" x14ac:dyDescent="0.2">
      <c r="A267">
        <v>21</v>
      </c>
      <c r="B267">
        <v>5</v>
      </c>
      <c r="C267" t="s">
        <v>66</v>
      </c>
      <c r="D267" t="s">
        <v>17</v>
      </c>
      <c r="E267" t="s">
        <v>18</v>
      </c>
      <c r="F267" t="s">
        <v>270</v>
      </c>
      <c r="G267" t="s">
        <v>271</v>
      </c>
      <c r="H267">
        <v>-5</v>
      </c>
      <c r="I267">
        <v>-10</v>
      </c>
      <c r="J267">
        <v>225</v>
      </c>
      <c r="K267">
        <v>220</v>
      </c>
      <c r="L267">
        <v>0</v>
      </c>
      <c r="M267" t="b">
        <f t="shared" si="36"/>
        <v>0</v>
      </c>
      <c r="N267" s="4">
        <f t="shared" si="37"/>
        <v>0</v>
      </c>
      <c r="O267" t="b">
        <f t="shared" si="33"/>
        <v>0</v>
      </c>
      <c r="P267" s="4">
        <v>1</v>
      </c>
      <c r="AI267">
        <f t="shared" ca="1" si="34"/>
        <v>5.0241361330297076</v>
      </c>
      <c r="AJ267">
        <f t="shared" ca="1" si="35"/>
        <v>-9.9583631169917677</v>
      </c>
    </row>
    <row r="268" spans="1:36" x14ac:dyDescent="0.2">
      <c r="A268">
        <v>21</v>
      </c>
      <c r="B268">
        <v>5</v>
      </c>
      <c r="C268" t="s">
        <v>66</v>
      </c>
      <c r="D268" t="s">
        <v>257</v>
      </c>
      <c r="E268" t="s">
        <v>258</v>
      </c>
      <c r="F268" t="s">
        <v>51</v>
      </c>
      <c r="G268" t="s">
        <v>52</v>
      </c>
      <c r="H268">
        <v>-5</v>
      </c>
      <c r="I268">
        <v>-11</v>
      </c>
      <c r="J268">
        <v>66</v>
      </c>
      <c r="K268">
        <v>60</v>
      </c>
      <c r="L268">
        <v>0</v>
      </c>
      <c r="M268" t="b">
        <f t="shared" si="36"/>
        <v>0</v>
      </c>
      <c r="N268" s="4">
        <f t="shared" si="37"/>
        <v>0</v>
      </c>
      <c r="O268" t="b">
        <f t="shared" si="33"/>
        <v>0</v>
      </c>
      <c r="P268" s="4">
        <v>2</v>
      </c>
      <c r="AI268">
        <f t="shared" ca="1" si="34"/>
        <v>5.0034493464719949</v>
      </c>
      <c r="AJ268">
        <f t="shared" ca="1" si="35"/>
        <v>-11.049401659768611</v>
      </c>
    </row>
    <row r="269" spans="1:36" x14ac:dyDescent="0.2">
      <c r="A269">
        <v>25</v>
      </c>
      <c r="B269">
        <v>2</v>
      </c>
      <c r="C269" t="s">
        <v>66</v>
      </c>
      <c r="D269" t="s">
        <v>264</v>
      </c>
      <c r="E269" t="s">
        <v>265</v>
      </c>
      <c r="F269" t="s">
        <v>157</v>
      </c>
      <c r="G269" t="s">
        <v>158</v>
      </c>
      <c r="H269">
        <v>-2</v>
      </c>
      <c r="I269">
        <v>-5</v>
      </c>
      <c r="J269">
        <v>176</v>
      </c>
      <c r="K269">
        <v>173</v>
      </c>
      <c r="L269">
        <v>0</v>
      </c>
      <c r="M269" t="b">
        <f t="shared" si="36"/>
        <v>0</v>
      </c>
      <c r="N269" s="4">
        <f t="shared" si="37"/>
        <v>0</v>
      </c>
      <c r="O269" t="b">
        <f t="shared" si="33"/>
        <v>0</v>
      </c>
      <c r="P269" s="4">
        <v>2</v>
      </c>
      <c r="AI269">
        <f t="shared" ca="1" si="34"/>
        <v>1.9126589715670175</v>
      </c>
      <c r="AJ269">
        <f t="shared" ca="1" si="35"/>
        <v>-5.0030608016807854</v>
      </c>
    </row>
    <row r="270" spans="1:36" x14ac:dyDescent="0.2">
      <c r="A270">
        <v>26</v>
      </c>
      <c r="B270">
        <v>3</v>
      </c>
      <c r="C270" t="s">
        <v>66</v>
      </c>
      <c r="D270" t="s">
        <v>99</v>
      </c>
      <c r="E270" t="s">
        <v>100</v>
      </c>
      <c r="F270" t="s">
        <v>49</v>
      </c>
      <c r="G270" t="s">
        <v>50</v>
      </c>
      <c r="H270">
        <v>-3</v>
      </c>
      <c r="I270">
        <v>-19</v>
      </c>
      <c r="J270">
        <v>234</v>
      </c>
      <c r="K270">
        <v>218</v>
      </c>
      <c r="L270">
        <v>1</v>
      </c>
      <c r="M270" t="b">
        <f t="shared" si="36"/>
        <v>0</v>
      </c>
      <c r="N270" s="4">
        <f t="shared" si="37"/>
        <v>0</v>
      </c>
      <c r="O270" t="b">
        <f t="shared" si="33"/>
        <v>0</v>
      </c>
      <c r="P270" s="4">
        <v>1</v>
      </c>
      <c r="AI270">
        <f t="shared" ca="1" si="34"/>
        <v>3.0440496077520907</v>
      </c>
      <c r="AJ270">
        <f t="shared" ca="1" si="35"/>
        <v>-18.910675565604496</v>
      </c>
    </row>
    <row r="271" spans="1:36" x14ac:dyDescent="0.2">
      <c r="A271">
        <v>26</v>
      </c>
      <c r="B271">
        <v>3</v>
      </c>
      <c r="C271" t="s">
        <v>66</v>
      </c>
      <c r="D271" t="s">
        <v>112</v>
      </c>
      <c r="E271" t="s">
        <v>113</v>
      </c>
      <c r="F271" t="s">
        <v>17</v>
      </c>
      <c r="G271" t="s">
        <v>18</v>
      </c>
      <c r="H271">
        <v>-6</v>
      </c>
      <c r="I271">
        <v>-19</v>
      </c>
      <c r="J271">
        <v>84</v>
      </c>
      <c r="K271">
        <v>71</v>
      </c>
      <c r="L271">
        <v>0</v>
      </c>
      <c r="M271" t="b">
        <f t="shared" si="36"/>
        <v>0</v>
      </c>
      <c r="N271" s="4">
        <f t="shared" si="37"/>
        <v>0</v>
      </c>
      <c r="O271" t="b">
        <f t="shared" si="33"/>
        <v>0</v>
      </c>
      <c r="P271" s="4">
        <v>2</v>
      </c>
      <c r="AI271">
        <f t="shared" ca="1" si="34"/>
        <v>3.0510340631037844</v>
      </c>
      <c r="AJ271">
        <f t="shared" ca="1" si="35"/>
        <v>-19.037270405645518</v>
      </c>
    </row>
    <row r="272" spans="1:36" x14ac:dyDescent="0.2">
      <c r="A272">
        <v>27</v>
      </c>
      <c r="B272">
        <v>4</v>
      </c>
      <c r="C272" t="s">
        <v>66</v>
      </c>
      <c r="D272" t="s">
        <v>257</v>
      </c>
      <c r="E272" t="s">
        <v>258</v>
      </c>
      <c r="F272" t="s">
        <v>139</v>
      </c>
      <c r="G272" t="s">
        <v>140</v>
      </c>
      <c r="H272">
        <v>-8</v>
      </c>
      <c r="I272">
        <v>-7</v>
      </c>
      <c r="J272">
        <v>78</v>
      </c>
      <c r="K272">
        <v>79</v>
      </c>
      <c r="L272">
        <v>1</v>
      </c>
      <c r="M272" t="b">
        <f t="shared" si="36"/>
        <v>0</v>
      </c>
      <c r="N272" s="4">
        <f t="shared" si="37"/>
        <v>0</v>
      </c>
      <c r="O272" t="b">
        <f t="shared" si="33"/>
        <v>0</v>
      </c>
      <c r="P272" s="4">
        <v>2</v>
      </c>
      <c r="AI272">
        <f t="shared" ca="1" si="34"/>
        <v>4.0799303204582982</v>
      </c>
      <c r="AJ272">
        <f t="shared" ca="1" si="35"/>
        <v>-7.0185152648657922</v>
      </c>
    </row>
    <row r="273" spans="1:36" x14ac:dyDescent="0.2">
      <c r="A273">
        <v>27</v>
      </c>
      <c r="B273">
        <v>4</v>
      </c>
      <c r="C273" t="s">
        <v>66</v>
      </c>
      <c r="D273" t="s">
        <v>49</v>
      </c>
      <c r="E273" t="s">
        <v>50</v>
      </c>
      <c r="F273" t="s">
        <v>101</v>
      </c>
      <c r="G273" t="s">
        <v>102</v>
      </c>
      <c r="H273">
        <v>-2</v>
      </c>
      <c r="I273">
        <v>-2</v>
      </c>
      <c r="J273">
        <v>373</v>
      </c>
      <c r="K273">
        <v>373</v>
      </c>
      <c r="L273">
        <v>0</v>
      </c>
      <c r="M273" t="b">
        <f t="shared" si="36"/>
        <v>0</v>
      </c>
      <c r="N273" s="4">
        <f t="shared" si="37"/>
        <v>0</v>
      </c>
      <c r="O273" t="b">
        <f t="shared" si="33"/>
        <v>0</v>
      </c>
      <c r="P273" s="4">
        <v>1</v>
      </c>
      <c r="AI273">
        <f t="shared" ca="1" si="34"/>
        <v>3.9145558621439078</v>
      </c>
      <c r="AJ273">
        <f t="shared" ca="1" si="35"/>
        <v>-2.0368848959653438</v>
      </c>
    </row>
    <row r="274" spans="1:36" x14ac:dyDescent="0.2">
      <c r="A274">
        <v>27</v>
      </c>
      <c r="B274">
        <v>4</v>
      </c>
      <c r="C274" t="s">
        <v>66</v>
      </c>
      <c r="D274" t="s">
        <v>49</v>
      </c>
      <c r="E274" t="s">
        <v>50</v>
      </c>
      <c r="F274" t="s">
        <v>51</v>
      </c>
      <c r="G274" t="s">
        <v>52</v>
      </c>
      <c r="H274">
        <v>0</v>
      </c>
      <c r="I274">
        <v>18</v>
      </c>
      <c r="J274">
        <v>346</v>
      </c>
      <c r="K274">
        <v>364</v>
      </c>
      <c r="L274">
        <v>0</v>
      </c>
      <c r="M274" t="b">
        <f t="shared" si="36"/>
        <v>1</v>
      </c>
      <c r="N274" s="4">
        <f t="shared" si="37"/>
        <v>0</v>
      </c>
      <c r="O274" t="b">
        <f t="shared" si="33"/>
        <v>0</v>
      </c>
      <c r="P274" s="4">
        <v>1</v>
      </c>
      <c r="AI274">
        <f t="shared" ca="1" si="34"/>
        <v>3.9097739028311982</v>
      </c>
      <c r="AJ274">
        <f t="shared" ca="1" si="35"/>
        <v>17.904115330194809</v>
      </c>
    </row>
    <row r="275" spans="1:36" x14ac:dyDescent="0.2">
      <c r="A275">
        <v>31</v>
      </c>
      <c r="B275">
        <v>1</v>
      </c>
      <c r="C275" t="s">
        <v>66</v>
      </c>
      <c r="D275" t="s">
        <v>17</v>
      </c>
      <c r="E275" t="s">
        <v>18</v>
      </c>
      <c r="F275" t="s">
        <v>51</v>
      </c>
      <c r="G275" t="s">
        <v>52</v>
      </c>
      <c r="H275">
        <v>-5</v>
      </c>
      <c r="I275">
        <v>-37</v>
      </c>
      <c r="J275">
        <v>352</v>
      </c>
      <c r="K275">
        <v>320</v>
      </c>
      <c r="L275">
        <v>0</v>
      </c>
      <c r="M275" t="b">
        <f t="shared" si="36"/>
        <v>0</v>
      </c>
      <c r="N275" s="4">
        <f t="shared" si="37"/>
        <v>0</v>
      </c>
      <c r="O275" t="b">
        <f t="shared" si="33"/>
        <v>0</v>
      </c>
      <c r="P275" s="4">
        <v>1</v>
      </c>
      <c r="AI275">
        <f t="shared" ca="1" si="34"/>
        <v>0.95856244928504231</v>
      </c>
      <c r="AJ275">
        <f t="shared" ca="1" si="35"/>
        <v>-36.948982872380398</v>
      </c>
    </row>
    <row r="276" spans="1:36" x14ac:dyDescent="0.2">
      <c r="A276">
        <v>28</v>
      </c>
      <c r="B276">
        <v>5</v>
      </c>
      <c r="C276" t="s">
        <v>66</v>
      </c>
      <c r="D276" t="s">
        <v>229</v>
      </c>
      <c r="E276" t="s">
        <v>230</v>
      </c>
      <c r="F276" t="s">
        <v>235</v>
      </c>
      <c r="G276" t="s">
        <v>236</v>
      </c>
      <c r="H276">
        <v>3</v>
      </c>
      <c r="I276">
        <v>-1</v>
      </c>
      <c r="J276">
        <v>158</v>
      </c>
      <c r="K276">
        <v>154</v>
      </c>
      <c r="L276">
        <v>1</v>
      </c>
      <c r="M276" t="b">
        <f t="shared" si="36"/>
        <v>0</v>
      </c>
      <c r="N276" s="4">
        <f t="shared" si="37"/>
        <v>0</v>
      </c>
      <c r="O276" t="b">
        <f t="shared" si="33"/>
        <v>0</v>
      </c>
      <c r="P276" s="4">
        <v>2</v>
      </c>
      <c r="AI276">
        <f t="shared" ca="1" si="34"/>
        <v>5.077633073894761</v>
      </c>
      <c r="AJ276">
        <f t="shared" ca="1" si="35"/>
        <v>-1.0266533220679259</v>
      </c>
    </row>
    <row r="277" spans="1:36" x14ac:dyDescent="0.2">
      <c r="A277">
        <v>29</v>
      </c>
      <c r="B277">
        <v>6</v>
      </c>
      <c r="C277" t="s">
        <v>66</v>
      </c>
      <c r="D277" t="s">
        <v>120</v>
      </c>
      <c r="E277" t="s">
        <v>121</v>
      </c>
      <c r="F277" t="s">
        <v>235</v>
      </c>
      <c r="G277" t="s">
        <v>236</v>
      </c>
      <c r="H277">
        <v>-2</v>
      </c>
      <c r="I277">
        <v>-19</v>
      </c>
      <c r="J277">
        <v>176</v>
      </c>
      <c r="K277">
        <v>159</v>
      </c>
      <c r="L277">
        <v>1</v>
      </c>
      <c r="M277" t="b">
        <f t="shared" si="36"/>
        <v>0</v>
      </c>
      <c r="N277" s="4">
        <f t="shared" si="37"/>
        <v>0</v>
      </c>
      <c r="O277" t="b">
        <f t="shared" si="33"/>
        <v>0</v>
      </c>
      <c r="P277" s="4">
        <v>2</v>
      </c>
      <c r="AI277">
        <f t="shared" ca="1" si="34"/>
        <v>5.9182000142042215</v>
      </c>
      <c r="AJ277">
        <f t="shared" ca="1" si="35"/>
        <v>-18.959501359472263</v>
      </c>
    </row>
    <row r="278" spans="1:36" x14ac:dyDescent="0.2">
      <c r="A278">
        <v>29</v>
      </c>
      <c r="B278">
        <v>6</v>
      </c>
      <c r="C278" t="s">
        <v>66</v>
      </c>
      <c r="D278" t="s">
        <v>262</v>
      </c>
      <c r="E278" t="s">
        <v>263</v>
      </c>
      <c r="F278" t="s">
        <v>32</v>
      </c>
      <c r="G278" t="s">
        <v>33</v>
      </c>
      <c r="H278">
        <v>-6</v>
      </c>
      <c r="I278">
        <v>-5</v>
      </c>
      <c r="J278">
        <v>171</v>
      </c>
      <c r="K278">
        <v>172</v>
      </c>
      <c r="L278">
        <v>0</v>
      </c>
      <c r="M278" t="b">
        <f t="shared" si="36"/>
        <v>0</v>
      </c>
      <c r="N278" s="4">
        <f t="shared" si="37"/>
        <v>0</v>
      </c>
      <c r="O278" t="b">
        <f t="shared" si="33"/>
        <v>0</v>
      </c>
      <c r="P278" s="4">
        <v>2</v>
      </c>
      <c r="AI278">
        <f t="shared" ca="1" si="34"/>
        <v>6.0502977166668561</v>
      </c>
      <c r="AJ278">
        <f t="shared" ca="1" si="35"/>
        <v>-5.0646806046436996</v>
      </c>
    </row>
    <row r="279" spans="1:36" x14ac:dyDescent="0.2">
      <c r="A279">
        <v>29</v>
      </c>
      <c r="B279">
        <v>6</v>
      </c>
      <c r="C279" t="s">
        <v>66</v>
      </c>
      <c r="D279" t="s">
        <v>157</v>
      </c>
      <c r="E279" t="s">
        <v>158</v>
      </c>
      <c r="F279" t="s">
        <v>120</v>
      </c>
      <c r="G279" t="s">
        <v>121</v>
      </c>
      <c r="H279">
        <v>-12</v>
      </c>
      <c r="I279">
        <v>-21</v>
      </c>
      <c r="J279">
        <v>173</v>
      </c>
      <c r="K279">
        <v>164</v>
      </c>
      <c r="L279">
        <v>1</v>
      </c>
      <c r="M279" t="b">
        <f t="shared" si="36"/>
        <v>0</v>
      </c>
      <c r="N279" s="4">
        <f t="shared" si="37"/>
        <v>0</v>
      </c>
      <c r="O279" t="b">
        <f t="shared" si="33"/>
        <v>0</v>
      </c>
      <c r="P279" s="4">
        <v>2</v>
      </c>
      <c r="AI279">
        <f t="shared" ca="1" si="34"/>
        <v>6.0346290456480638</v>
      </c>
      <c r="AJ279">
        <f t="shared" ca="1" si="35"/>
        <v>-21.009466536559565</v>
      </c>
    </row>
    <row r="280" spans="1:36" x14ac:dyDescent="0.2">
      <c r="A280">
        <v>1</v>
      </c>
      <c r="B280">
        <v>6</v>
      </c>
      <c r="C280" t="s">
        <v>72</v>
      </c>
      <c r="D280" t="s">
        <v>126</v>
      </c>
      <c r="E280" t="s">
        <v>127</v>
      </c>
      <c r="F280" t="s">
        <v>109</v>
      </c>
      <c r="G280" t="s">
        <v>18</v>
      </c>
      <c r="H280">
        <v>-4</v>
      </c>
      <c r="I280">
        <v>-6</v>
      </c>
      <c r="J280">
        <v>159</v>
      </c>
      <c r="K280">
        <v>157</v>
      </c>
      <c r="L280">
        <v>1</v>
      </c>
      <c r="M280" t="b">
        <f t="shared" si="36"/>
        <v>0</v>
      </c>
      <c r="N280" s="4">
        <f t="shared" si="37"/>
        <v>0</v>
      </c>
      <c r="O280" t="b">
        <f t="shared" si="33"/>
        <v>0</v>
      </c>
      <c r="P280" s="4">
        <v>2</v>
      </c>
      <c r="AI280">
        <f t="shared" ca="1" si="34"/>
        <v>5.9514897092352204</v>
      </c>
      <c r="AJ280">
        <f t="shared" ca="1" si="35"/>
        <v>-5.9303762426843427</v>
      </c>
    </row>
    <row r="281" spans="1:36" x14ac:dyDescent="0.2">
      <c r="A281">
        <v>1</v>
      </c>
      <c r="B281">
        <v>6</v>
      </c>
      <c r="C281" t="s">
        <v>72</v>
      </c>
      <c r="D281" t="s">
        <v>37</v>
      </c>
      <c r="E281" t="s">
        <v>38</v>
      </c>
      <c r="F281" t="s">
        <v>272</v>
      </c>
      <c r="G281" t="s">
        <v>273</v>
      </c>
      <c r="H281">
        <v>-5</v>
      </c>
      <c r="I281">
        <v>-17</v>
      </c>
      <c r="J281">
        <v>155</v>
      </c>
      <c r="K281">
        <v>143</v>
      </c>
      <c r="L281">
        <v>0</v>
      </c>
      <c r="M281" t="b">
        <f t="shared" si="36"/>
        <v>0</v>
      </c>
      <c r="N281" s="4">
        <f t="shared" si="37"/>
        <v>0</v>
      </c>
      <c r="O281" t="b">
        <f t="shared" si="33"/>
        <v>0</v>
      </c>
      <c r="P281" s="4">
        <v>2</v>
      </c>
      <c r="AI281">
        <f t="shared" ca="1" si="34"/>
        <v>6.0434814044567577</v>
      </c>
      <c r="AJ281">
        <f t="shared" ca="1" si="35"/>
        <v>-17.007924427427582</v>
      </c>
    </row>
    <row r="282" spans="1:36" x14ac:dyDescent="0.2">
      <c r="A282">
        <v>20</v>
      </c>
      <c r="B282">
        <v>4</v>
      </c>
      <c r="C282" t="s">
        <v>16</v>
      </c>
      <c r="D282" t="s">
        <v>24</v>
      </c>
      <c r="E282" t="s">
        <v>25</v>
      </c>
      <c r="F282" t="s">
        <v>101</v>
      </c>
      <c r="G282" t="s">
        <v>102</v>
      </c>
      <c r="H282">
        <v>-3</v>
      </c>
      <c r="I282">
        <v>-9</v>
      </c>
      <c r="J282">
        <v>198</v>
      </c>
      <c r="K282">
        <v>192</v>
      </c>
      <c r="L282">
        <v>1</v>
      </c>
      <c r="M282" t="b">
        <f t="shared" si="36"/>
        <v>0</v>
      </c>
      <c r="N282" s="4">
        <f t="shared" si="37"/>
        <v>0</v>
      </c>
      <c r="O282" t="b">
        <f t="shared" si="33"/>
        <v>0</v>
      </c>
      <c r="P282" s="4">
        <v>1</v>
      </c>
      <c r="AI282">
        <f t="shared" ca="1" si="34"/>
        <v>3.908257804050336</v>
      </c>
      <c r="AJ282">
        <f t="shared" ca="1" si="35"/>
        <v>-9.0408036087314585</v>
      </c>
    </row>
    <row r="283" spans="1:36" x14ac:dyDescent="0.2">
      <c r="A283">
        <v>21</v>
      </c>
      <c r="B283">
        <v>5</v>
      </c>
      <c r="C283" t="s">
        <v>16</v>
      </c>
      <c r="D283" t="s">
        <v>19</v>
      </c>
      <c r="E283" t="s">
        <v>20</v>
      </c>
      <c r="F283" t="s">
        <v>67</v>
      </c>
      <c r="G283" t="s">
        <v>68</v>
      </c>
      <c r="H283">
        <v>-4</v>
      </c>
      <c r="I283">
        <v>-16</v>
      </c>
      <c r="J283">
        <v>359</v>
      </c>
      <c r="K283">
        <v>347</v>
      </c>
      <c r="L283">
        <v>1</v>
      </c>
      <c r="M283" t="b">
        <f t="shared" si="36"/>
        <v>0</v>
      </c>
      <c r="N283" s="4">
        <f t="shared" si="37"/>
        <v>0</v>
      </c>
      <c r="O283" t="b">
        <f t="shared" si="33"/>
        <v>0</v>
      </c>
      <c r="P283" s="4">
        <v>1</v>
      </c>
      <c r="AI283">
        <f t="shared" ca="1" si="34"/>
        <v>5.0589413756029336</v>
      </c>
      <c r="AJ283">
        <f t="shared" ca="1" si="35"/>
        <v>-16.076254583934251</v>
      </c>
    </row>
    <row r="284" spans="1:36" x14ac:dyDescent="0.2">
      <c r="A284">
        <v>3</v>
      </c>
      <c r="B284">
        <v>1</v>
      </c>
      <c r="C284" t="s">
        <v>16</v>
      </c>
      <c r="D284" t="s">
        <v>24</v>
      </c>
      <c r="E284" t="s">
        <v>25</v>
      </c>
      <c r="F284" t="s">
        <v>126</v>
      </c>
      <c r="G284" t="s">
        <v>127</v>
      </c>
      <c r="H284">
        <v>-1</v>
      </c>
      <c r="I284">
        <v>-16</v>
      </c>
      <c r="J284">
        <v>151</v>
      </c>
      <c r="K284">
        <v>136</v>
      </c>
      <c r="L284">
        <v>0</v>
      </c>
      <c r="M284" t="b">
        <f t="shared" si="36"/>
        <v>0</v>
      </c>
      <c r="N284" s="4">
        <f t="shared" si="37"/>
        <v>0</v>
      </c>
      <c r="O284" t="b">
        <f t="shared" si="33"/>
        <v>0</v>
      </c>
      <c r="P284" s="4">
        <v>2</v>
      </c>
      <c r="AI284">
        <f t="shared" ca="1" si="34"/>
        <v>0.99985495519154155</v>
      </c>
      <c r="AJ284">
        <f t="shared" ca="1" si="35"/>
        <v>-15.917117038197194</v>
      </c>
    </row>
    <row r="285" spans="1:36" x14ac:dyDescent="0.2">
      <c r="A285">
        <v>2</v>
      </c>
      <c r="B285">
        <v>7</v>
      </c>
      <c r="C285" t="s">
        <v>72</v>
      </c>
      <c r="D285" t="s">
        <v>19</v>
      </c>
      <c r="E285" t="s">
        <v>20</v>
      </c>
      <c r="F285" t="s">
        <v>109</v>
      </c>
      <c r="G285" t="s">
        <v>18</v>
      </c>
      <c r="H285">
        <v>16</v>
      </c>
      <c r="I285">
        <v>11</v>
      </c>
      <c r="J285">
        <v>187</v>
      </c>
      <c r="K285">
        <v>182</v>
      </c>
      <c r="L285">
        <v>1</v>
      </c>
      <c r="M285" t="b">
        <f t="shared" si="36"/>
        <v>1</v>
      </c>
      <c r="N285" s="4">
        <f t="shared" si="37"/>
        <v>0</v>
      </c>
      <c r="O285" t="b">
        <f t="shared" si="33"/>
        <v>0</v>
      </c>
      <c r="P285" s="4">
        <v>2</v>
      </c>
      <c r="AI285">
        <f t="shared" ca="1" si="34"/>
        <v>7.0090963184141382</v>
      </c>
      <c r="AJ285">
        <f t="shared" ca="1" si="35"/>
        <v>10.931258354187557</v>
      </c>
    </row>
    <row r="286" spans="1:36" x14ac:dyDescent="0.2">
      <c r="A286">
        <v>2</v>
      </c>
      <c r="B286">
        <v>7</v>
      </c>
      <c r="C286" t="s">
        <v>72</v>
      </c>
      <c r="D286" t="s">
        <v>46</v>
      </c>
      <c r="E286" t="s">
        <v>47</v>
      </c>
      <c r="F286" t="s">
        <v>37</v>
      </c>
      <c r="G286" t="s">
        <v>38</v>
      </c>
      <c r="H286">
        <v>3</v>
      </c>
      <c r="I286">
        <v>-17</v>
      </c>
      <c r="J286">
        <v>135</v>
      </c>
      <c r="K286">
        <v>115</v>
      </c>
      <c r="L286">
        <v>0</v>
      </c>
      <c r="M286" t="b">
        <f t="shared" si="36"/>
        <v>0</v>
      </c>
      <c r="N286" s="4">
        <f t="shared" si="37"/>
        <v>0</v>
      </c>
      <c r="O286" t="b">
        <f t="shared" si="33"/>
        <v>0</v>
      </c>
      <c r="P286" s="4">
        <v>2</v>
      </c>
      <c r="AI286">
        <f t="shared" ca="1" si="34"/>
        <v>6.9571413989494442</v>
      </c>
      <c r="AJ286">
        <f t="shared" ca="1" si="35"/>
        <v>-17.026652887997724</v>
      </c>
    </row>
    <row r="287" spans="1:36" x14ac:dyDescent="0.2">
      <c r="A287">
        <v>2</v>
      </c>
      <c r="B287">
        <v>7</v>
      </c>
      <c r="C287" t="s">
        <v>72</v>
      </c>
      <c r="D287" t="s">
        <v>37</v>
      </c>
      <c r="E287" t="s">
        <v>38</v>
      </c>
      <c r="F287" t="s">
        <v>24</v>
      </c>
      <c r="G287" t="s">
        <v>25</v>
      </c>
      <c r="H287">
        <v>10</v>
      </c>
      <c r="I287">
        <v>-5</v>
      </c>
      <c r="J287">
        <v>140</v>
      </c>
      <c r="K287">
        <v>125</v>
      </c>
      <c r="L287">
        <v>0</v>
      </c>
      <c r="M287" t="b">
        <f t="shared" si="36"/>
        <v>0</v>
      </c>
      <c r="N287" s="4">
        <f t="shared" si="37"/>
        <v>0</v>
      </c>
      <c r="O287" t="b">
        <f t="shared" si="33"/>
        <v>0</v>
      </c>
      <c r="P287" s="4">
        <v>2</v>
      </c>
      <c r="AI287">
        <f t="shared" ca="1" si="34"/>
        <v>6.9553566688836046</v>
      </c>
      <c r="AJ287">
        <f t="shared" ca="1" si="35"/>
        <v>-4.99773330108252</v>
      </c>
    </row>
    <row r="288" spans="1:36" x14ac:dyDescent="0.2">
      <c r="A288">
        <v>1</v>
      </c>
      <c r="B288">
        <v>6</v>
      </c>
      <c r="C288" t="s">
        <v>72</v>
      </c>
      <c r="D288" t="s">
        <v>17</v>
      </c>
      <c r="E288" t="s">
        <v>18</v>
      </c>
      <c r="F288" t="s">
        <v>49</v>
      </c>
      <c r="G288" t="s">
        <v>50</v>
      </c>
      <c r="H288">
        <v>39</v>
      </c>
      <c r="I288">
        <v>10</v>
      </c>
      <c r="J288">
        <v>97</v>
      </c>
      <c r="K288">
        <v>68</v>
      </c>
      <c r="L288">
        <v>1</v>
      </c>
      <c r="M288" t="b">
        <f t="shared" si="36"/>
        <v>1</v>
      </c>
      <c r="N288" s="4">
        <f t="shared" si="37"/>
        <v>0</v>
      </c>
      <c r="O288" t="b">
        <f t="shared" si="33"/>
        <v>0</v>
      </c>
      <c r="P288" s="4">
        <v>2</v>
      </c>
      <c r="AI288">
        <f t="shared" ca="1" si="34"/>
        <v>6.0794974525784298</v>
      </c>
      <c r="AJ288">
        <f t="shared" ca="1" si="35"/>
        <v>9.9000220629237798</v>
      </c>
    </row>
    <row r="289" spans="1:36" x14ac:dyDescent="0.2">
      <c r="A289">
        <v>2</v>
      </c>
      <c r="B289">
        <v>7</v>
      </c>
      <c r="C289" t="s">
        <v>72</v>
      </c>
      <c r="D289" t="s">
        <v>49</v>
      </c>
      <c r="E289" t="s">
        <v>50</v>
      </c>
      <c r="F289" t="s">
        <v>37</v>
      </c>
      <c r="G289" t="s">
        <v>38</v>
      </c>
      <c r="H289">
        <v>-4</v>
      </c>
      <c r="I289">
        <v>-12</v>
      </c>
      <c r="J289">
        <v>167</v>
      </c>
      <c r="K289">
        <v>159</v>
      </c>
      <c r="L289">
        <v>1</v>
      </c>
      <c r="M289" t="b">
        <f t="shared" si="36"/>
        <v>0</v>
      </c>
      <c r="N289" s="4">
        <f t="shared" si="37"/>
        <v>0</v>
      </c>
      <c r="O289" t="b">
        <f t="shared" si="33"/>
        <v>0</v>
      </c>
      <c r="P289" s="4">
        <v>2</v>
      </c>
      <c r="AI289">
        <f t="shared" ca="1" si="34"/>
        <v>6.9313409937122659</v>
      </c>
      <c r="AJ289">
        <f t="shared" ca="1" si="35"/>
        <v>-11.912993091895128</v>
      </c>
    </row>
    <row r="290" spans="1:36" x14ac:dyDescent="0.2">
      <c r="A290">
        <v>2</v>
      </c>
      <c r="B290">
        <v>7</v>
      </c>
      <c r="C290" t="s">
        <v>72</v>
      </c>
      <c r="D290" t="s">
        <v>137</v>
      </c>
      <c r="E290" t="s">
        <v>138</v>
      </c>
      <c r="F290" t="s">
        <v>126</v>
      </c>
      <c r="G290" t="s">
        <v>127</v>
      </c>
      <c r="H290">
        <v>0</v>
      </c>
      <c r="I290">
        <v>1</v>
      </c>
      <c r="J290">
        <v>147</v>
      </c>
      <c r="K290">
        <v>148</v>
      </c>
      <c r="L290">
        <v>0</v>
      </c>
      <c r="M290" t="b">
        <f t="shared" si="36"/>
        <v>1</v>
      </c>
      <c r="N290" s="4">
        <f t="shared" si="37"/>
        <v>0</v>
      </c>
      <c r="O290" t="b">
        <f t="shared" si="33"/>
        <v>0</v>
      </c>
      <c r="P290" s="4">
        <v>2</v>
      </c>
      <c r="AI290">
        <f t="shared" ca="1" si="34"/>
        <v>6.9530263573099056</v>
      </c>
      <c r="AJ290">
        <f t="shared" ca="1" si="35"/>
        <v>0.99375714547592142</v>
      </c>
    </row>
    <row r="291" spans="1:36" x14ac:dyDescent="0.2">
      <c r="A291">
        <v>2</v>
      </c>
      <c r="B291">
        <v>7</v>
      </c>
      <c r="C291" t="s">
        <v>72</v>
      </c>
      <c r="D291" t="s">
        <v>126</v>
      </c>
      <c r="E291" t="s">
        <v>127</v>
      </c>
      <c r="F291" t="s">
        <v>54</v>
      </c>
      <c r="G291" t="s">
        <v>55</v>
      </c>
      <c r="H291">
        <v>2</v>
      </c>
      <c r="I291">
        <v>-5</v>
      </c>
      <c r="J291">
        <v>85</v>
      </c>
      <c r="K291">
        <v>78</v>
      </c>
      <c r="L291">
        <v>0</v>
      </c>
      <c r="M291" t="b">
        <f t="shared" si="36"/>
        <v>0</v>
      </c>
      <c r="N291" s="4">
        <f t="shared" si="37"/>
        <v>0</v>
      </c>
      <c r="O291" t="b">
        <f t="shared" si="33"/>
        <v>0</v>
      </c>
      <c r="P291" s="4">
        <v>2</v>
      </c>
      <c r="AI291">
        <f t="shared" ca="1" si="34"/>
        <v>7.0769514239786204</v>
      </c>
      <c r="AJ291">
        <f t="shared" ca="1" si="35"/>
        <v>-4.9169901162767209</v>
      </c>
    </row>
    <row r="292" spans="1:36" x14ac:dyDescent="0.2">
      <c r="A292">
        <v>2</v>
      </c>
      <c r="B292">
        <v>7</v>
      </c>
      <c r="C292" t="s">
        <v>72</v>
      </c>
      <c r="D292" t="s">
        <v>37</v>
      </c>
      <c r="E292" t="s">
        <v>38</v>
      </c>
      <c r="F292" t="s">
        <v>40</v>
      </c>
      <c r="G292" t="s">
        <v>41</v>
      </c>
      <c r="H292">
        <v>-7</v>
      </c>
      <c r="I292">
        <v>-27</v>
      </c>
      <c r="J292">
        <v>81</v>
      </c>
      <c r="K292">
        <v>61</v>
      </c>
      <c r="L292">
        <v>0</v>
      </c>
      <c r="M292" t="b">
        <f t="shared" si="36"/>
        <v>0</v>
      </c>
      <c r="N292" s="4">
        <f t="shared" si="37"/>
        <v>0</v>
      </c>
      <c r="O292" t="b">
        <f t="shared" si="33"/>
        <v>0</v>
      </c>
      <c r="P292" s="4">
        <v>2</v>
      </c>
      <c r="AI292">
        <f t="shared" ca="1" si="34"/>
        <v>7.0828051140983019</v>
      </c>
      <c r="AJ292">
        <f t="shared" ca="1" si="35"/>
        <v>-26.907510700604231</v>
      </c>
    </row>
    <row r="293" spans="1:36" x14ac:dyDescent="0.2">
      <c r="A293">
        <v>2</v>
      </c>
      <c r="B293">
        <v>7</v>
      </c>
      <c r="C293" t="s">
        <v>72</v>
      </c>
      <c r="D293" t="s">
        <v>166</v>
      </c>
      <c r="E293" t="s">
        <v>167</v>
      </c>
      <c r="F293" t="s">
        <v>37</v>
      </c>
      <c r="G293" t="s">
        <v>38</v>
      </c>
      <c r="H293">
        <v>-5</v>
      </c>
      <c r="I293">
        <v>-15</v>
      </c>
      <c r="J293">
        <v>93</v>
      </c>
      <c r="K293">
        <v>83</v>
      </c>
      <c r="L293">
        <v>0</v>
      </c>
      <c r="M293" t="b">
        <f t="shared" si="36"/>
        <v>0</v>
      </c>
      <c r="N293" s="4">
        <f t="shared" si="37"/>
        <v>0</v>
      </c>
      <c r="O293" t="b">
        <f t="shared" si="33"/>
        <v>0</v>
      </c>
      <c r="P293" s="4">
        <v>2</v>
      </c>
      <c r="AI293">
        <f t="shared" ca="1" si="34"/>
        <v>6.904811051019812</v>
      </c>
      <c r="AJ293">
        <f t="shared" ca="1" si="35"/>
        <v>-15.047651141474038</v>
      </c>
    </row>
    <row r="294" spans="1:36" x14ac:dyDescent="0.2">
      <c r="A294">
        <v>2</v>
      </c>
      <c r="B294">
        <v>7</v>
      </c>
      <c r="C294" t="s">
        <v>72</v>
      </c>
      <c r="D294" t="s">
        <v>37</v>
      </c>
      <c r="E294" t="s">
        <v>38</v>
      </c>
      <c r="F294" t="s">
        <v>99</v>
      </c>
      <c r="G294" t="s">
        <v>100</v>
      </c>
      <c r="H294">
        <v>4</v>
      </c>
      <c r="I294">
        <v>19</v>
      </c>
      <c r="J294">
        <v>191</v>
      </c>
      <c r="K294">
        <v>206</v>
      </c>
      <c r="L294">
        <v>1</v>
      </c>
      <c r="M294" t="b">
        <f t="shared" si="36"/>
        <v>1</v>
      </c>
      <c r="N294" s="4">
        <f t="shared" si="37"/>
        <v>0</v>
      </c>
      <c r="O294" t="b">
        <f t="shared" si="33"/>
        <v>0</v>
      </c>
      <c r="P294" s="4">
        <v>2</v>
      </c>
      <c r="AI294">
        <f t="shared" ca="1" si="34"/>
        <v>7.0875784714142149</v>
      </c>
      <c r="AJ294">
        <f t="shared" ca="1" si="35"/>
        <v>18.942302632404555</v>
      </c>
    </row>
    <row r="295" spans="1:36" x14ac:dyDescent="0.2">
      <c r="A295">
        <v>2</v>
      </c>
      <c r="B295">
        <v>7</v>
      </c>
      <c r="C295" t="s">
        <v>72</v>
      </c>
      <c r="D295" t="s">
        <v>37</v>
      </c>
      <c r="E295" t="s">
        <v>38</v>
      </c>
      <c r="F295" t="s">
        <v>110</v>
      </c>
      <c r="G295" t="s">
        <v>111</v>
      </c>
      <c r="H295">
        <v>-1</v>
      </c>
      <c r="I295">
        <v>-16</v>
      </c>
      <c r="J295">
        <v>103</v>
      </c>
      <c r="K295">
        <v>88</v>
      </c>
      <c r="L295">
        <v>1</v>
      </c>
      <c r="M295" t="b">
        <f t="shared" si="36"/>
        <v>0</v>
      </c>
      <c r="N295" s="4">
        <f t="shared" si="37"/>
        <v>0</v>
      </c>
      <c r="O295" t="b">
        <f t="shared" si="33"/>
        <v>0</v>
      </c>
      <c r="P295" s="4">
        <v>2</v>
      </c>
      <c r="AI295">
        <f t="shared" ca="1" si="34"/>
        <v>7.0845163497650958</v>
      </c>
      <c r="AJ295">
        <f t="shared" ca="1" si="35"/>
        <v>-15.941898603104626</v>
      </c>
    </row>
    <row r="296" spans="1:36" x14ac:dyDescent="0.2">
      <c r="A296">
        <v>2</v>
      </c>
      <c r="B296">
        <v>7</v>
      </c>
      <c r="C296" t="s">
        <v>72</v>
      </c>
      <c r="D296" t="s">
        <v>37</v>
      </c>
      <c r="E296" t="s">
        <v>38</v>
      </c>
      <c r="F296" t="s">
        <v>274</v>
      </c>
      <c r="G296" t="s">
        <v>275</v>
      </c>
      <c r="H296">
        <v>-2</v>
      </c>
      <c r="I296">
        <v>-14</v>
      </c>
      <c r="J296">
        <v>95</v>
      </c>
      <c r="K296">
        <v>83</v>
      </c>
      <c r="L296">
        <v>0</v>
      </c>
      <c r="M296" t="b">
        <f t="shared" si="36"/>
        <v>0</v>
      </c>
      <c r="N296" s="4">
        <f t="shared" si="37"/>
        <v>0</v>
      </c>
      <c r="O296" t="b">
        <f t="shared" si="33"/>
        <v>0</v>
      </c>
      <c r="P296" s="4">
        <v>2</v>
      </c>
      <c r="AI296">
        <f t="shared" ca="1" si="34"/>
        <v>7.0813406220817026</v>
      </c>
      <c r="AJ296">
        <f t="shared" ca="1" si="35"/>
        <v>-13.912208018345543</v>
      </c>
    </row>
    <row r="297" spans="1:36" x14ac:dyDescent="0.2">
      <c r="A297">
        <v>3</v>
      </c>
      <c r="B297">
        <v>1</v>
      </c>
      <c r="C297" t="s">
        <v>72</v>
      </c>
      <c r="D297" t="s">
        <v>235</v>
      </c>
      <c r="E297" t="s">
        <v>236</v>
      </c>
      <c r="F297" t="s">
        <v>37</v>
      </c>
      <c r="G297" t="s">
        <v>38</v>
      </c>
      <c r="H297">
        <v>-3</v>
      </c>
      <c r="I297">
        <v>-21</v>
      </c>
      <c r="J297">
        <v>126</v>
      </c>
      <c r="K297">
        <v>108</v>
      </c>
      <c r="L297">
        <v>1</v>
      </c>
      <c r="M297" t="b">
        <f t="shared" si="36"/>
        <v>0</v>
      </c>
      <c r="N297" s="4">
        <f t="shared" si="37"/>
        <v>0</v>
      </c>
      <c r="O297" t="b">
        <f t="shared" si="33"/>
        <v>0</v>
      </c>
      <c r="P297" s="4">
        <v>2</v>
      </c>
      <c r="AI297">
        <f t="shared" ca="1" si="34"/>
        <v>1.040325780847299</v>
      </c>
      <c r="AJ297">
        <f t="shared" ca="1" si="35"/>
        <v>-21.010935114327989</v>
      </c>
    </row>
    <row r="298" spans="1:36" x14ac:dyDescent="0.2">
      <c r="A298">
        <v>3</v>
      </c>
      <c r="B298">
        <v>1</v>
      </c>
      <c r="C298" t="s">
        <v>72</v>
      </c>
      <c r="D298" t="s">
        <v>80</v>
      </c>
      <c r="E298" t="s">
        <v>81</v>
      </c>
      <c r="F298" t="s">
        <v>37</v>
      </c>
      <c r="G298" t="s">
        <v>38</v>
      </c>
      <c r="H298">
        <v>-1</v>
      </c>
      <c r="I298">
        <v>-15</v>
      </c>
      <c r="J298">
        <v>73</v>
      </c>
      <c r="K298">
        <v>59</v>
      </c>
      <c r="L298">
        <v>0</v>
      </c>
      <c r="M298" t="b">
        <f t="shared" si="36"/>
        <v>0</v>
      </c>
      <c r="N298" s="4">
        <f t="shared" si="37"/>
        <v>0</v>
      </c>
      <c r="O298" t="b">
        <f t="shared" si="33"/>
        <v>0</v>
      </c>
      <c r="P298" s="4">
        <v>2</v>
      </c>
      <c r="AI298">
        <f t="shared" ca="1" si="34"/>
        <v>1.066193096703075</v>
      </c>
      <c r="AJ298">
        <f t="shared" ca="1" si="35"/>
        <v>-15.058877409445614</v>
      </c>
    </row>
    <row r="299" spans="1:36" x14ac:dyDescent="0.2">
      <c r="A299">
        <v>3</v>
      </c>
      <c r="B299">
        <v>1</v>
      </c>
      <c r="C299" t="s">
        <v>72</v>
      </c>
      <c r="D299" t="s">
        <v>49</v>
      </c>
      <c r="E299" t="s">
        <v>50</v>
      </c>
      <c r="F299" t="s">
        <v>37</v>
      </c>
      <c r="G299" t="s">
        <v>38</v>
      </c>
      <c r="H299">
        <v>0</v>
      </c>
      <c r="I299">
        <v>2</v>
      </c>
      <c r="J299">
        <v>167</v>
      </c>
      <c r="K299">
        <v>169</v>
      </c>
      <c r="L299">
        <v>0</v>
      </c>
      <c r="M299" t="b">
        <f t="shared" si="36"/>
        <v>1</v>
      </c>
      <c r="N299" s="4">
        <f t="shared" si="37"/>
        <v>0</v>
      </c>
      <c r="O299" t="b">
        <f t="shared" si="33"/>
        <v>0</v>
      </c>
      <c r="P299" s="4">
        <v>2</v>
      </c>
      <c r="AI299">
        <f t="shared" ca="1" si="34"/>
        <v>0.92154754222272761</v>
      </c>
      <c r="AJ299">
        <f t="shared" ca="1" si="35"/>
        <v>1.9069763992052748</v>
      </c>
    </row>
    <row r="300" spans="1:36" x14ac:dyDescent="0.2">
      <c r="A300">
        <v>4</v>
      </c>
      <c r="B300">
        <v>2</v>
      </c>
      <c r="C300" t="s">
        <v>72</v>
      </c>
      <c r="D300" t="s">
        <v>126</v>
      </c>
      <c r="E300" t="s">
        <v>127</v>
      </c>
      <c r="F300" t="s">
        <v>131</v>
      </c>
      <c r="G300" t="s">
        <v>132</v>
      </c>
      <c r="H300">
        <v>12</v>
      </c>
      <c r="I300">
        <v>12</v>
      </c>
      <c r="J300">
        <v>61</v>
      </c>
      <c r="K300">
        <v>61</v>
      </c>
      <c r="L300">
        <v>1</v>
      </c>
      <c r="M300" t="b">
        <f t="shared" si="36"/>
        <v>1</v>
      </c>
      <c r="N300" s="4">
        <f t="shared" si="37"/>
        <v>0</v>
      </c>
      <c r="O300" t="b">
        <f t="shared" si="33"/>
        <v>0</v>
      </c>
      <c r="P300" s="4">
        <v>2</v>
      </c>
      <c r="AI300">
        <f t="shared" ca="1" si="34"/>
        <v>2.0161178299581821</v>
      </c>
      <c r="AJ300">
        <f t="shared" ca="1" si="35"/>
        <v>11.956035440973011</v>
      </c>
    </row>
    <row r="301" spans="1:36" x14ac:dyDescent="0.2">
      <c r="A301">
        <v>4</v>
      </c>
      <c r="B301">
        <v>2</v>
      </c>
      <c r="C301" t="s">
        <v>72</v>
      </c>
      <c r="D301" t="s">
        <v>49</v>
      </c>
      <c r="E301" t="s">
        <v>50</v>
      </c>
      <c r="F301" t="s">
        <v>126</v>
      </c>
      <c r="G301" t="s">
        <v>127</v>
      </c>
      <c r="H301">
        <v>27</v>
      </c>
      <c r="I301">
        <v>29</v>
      </c>
      <c r="J301">
        <v>190</v>
      </c>
      <c r="K301">
        <v>192</v>
      </c>
      <c r="L301">
        <v>1</v>
      </c>
      <c r="M301" t="b">
        <f t="shared" si="36"/>
        <v>1</v>
      </c>
      <c r="N301" s="4">
        <f t="shared" si="37"/>
        <v>0</v>
      </c>
      <c r="O301" t="b">
        <f t="shared" si="33"/>
        <v>0</v>
      </c>
      <c r="P301" s="4">
        <v>2</v>
      </c>
      <c r="AI301">
        <f t="shared" ca="1" si="34"/>
        <v>1.9616303142174245</v>
      </c>
      <c r="AJ301">
        <f t="shared" ca="1" si="35"/>
        <v>28.942150624606416</v>
      </c>
    </row>
    <row r="302" spans="1:36" x14ac:dyDescent="0.2">
      <c r="A302">
        <v>3</v>
      </c>
      <c r="B302">
        <v>1</v>
      </c>
      <c r="C302" t="s">
        <v>72</v>
      </c>
      <c r="D302" t="s">
        <v>37</v>
      </c>
      <c r="E302" t="s">
        <v>38</v>
      </c>
      <c r="F302" t="s">
        <v>120</v>
      </c>
      <c r="G302" t="s">
        <v>121</v>
      </c>
      <c r="H302">
        <v>0</v>
      </c>
      <c r="I302">
        <v>-10</v>
      </c>
      <c r="J302">
        <v>132</v>
      </c>
      <c r="K302">
        <v>122</v>
      </c>
      <c r="L302">
        <v>0</v>
      </c>
      <c r="M302" t="b">
        <f t="shared" si="36"/>
        <v>0</v>
      </c>
      <c r="N302" s="4">
        <f t="shared" si="37"/>
        <v>0</v>
      </c>
      <c r="O302" t="b">
        <f t="shared" si="33"/>
        <v>0</v>
      </c>
      <c r="P302" s="4">
        <v>2</v>
      </c>
      <c r="AI302">
        <f t="shared" ca="1" si="34"/>
        <v>1.0183862821229739</v>
      </c>
      <c r="AJ302">
        <f t="shared" ca="1" si="35"/>
        <v>-9.9743427754240557</v>
      </c>
    </row>
    <row r="303" spans="1:36" x14ac:dyDescent="0.2">
      <c r="A303">
        <v>3</v>
      </c>
      <c r="B303">
        <v>1</v>
      </c>
      <c r="C303" t="s">
        <v>72</v>
      </c>
      <c r="D303" t="s">
        <v>37</v>
      </c>
      <c r="E303" t="s">
        <v>38</v>
      </c>
      <c r="F303" t="s">
        <v>213</v>
      </c>
      <c r="G303" t="s">
        <v>214</v>
      </c>
      <c r="H303">
        <v>1</v>
      </c>
      <c r="I303">
        <v>-10</v>
      </c>
      <c r="J303">
        <v>142</v>
      </c>
      <c r="K303">
        <v>131</v>
      </c>
      <c r="L303">
        <v>1</v>
      </c>
      <c r="M303" t="b">
        <f t="shared" si="36"/>
        <v>0</v>
      </c>
      <c r="N303" s="4">
        <f t="shared" si="37"/>
        <v>0</v>
      </c>
      <c r="O303" t="b">
        <f t="shared" si="33"/>
        <v>0</v>
      </c>
      <c r="P303" s="4">
        <v>2</v>
      </c>
      <c r="AI303">
        <f t="shared" ca="1" si="34"/>
        <v>1.0239672577111623</v>
      </c>
      <c r="AJ303">
        <f t="shared" ca="1" si="35"/>
        <v>-10.063900945096085</v>
      </c>
    </row>
    <row r="304" spans="1:36" x14ac:dyDescent="0.2">
      <c r="A304">
        <v>3</v>
      </c>
      <c r="B304">
        <v>1</v>
      </c>
      <c r="C304" t="s">
        <v>72</v>
      </c>
      <c r="D304" t="s">
        <v>101</v>
      </c>
      <c r="E304" t="s">
        <v>102</v>
      </c>
      <c r="F304" t="s">
        <v>60</v>
      </c>
      <c r="G304" t="s">
        <v>61</v>
      </c>
      <c r="H304">
        <v>-1</v>
      </c>
      <c r="I304">
        <v>-1</v>
      </c>
      <c r="J304">
        <v>155</v>
      </c>
      <c r="K304">
        <v>155</v>
      </c>
      <c r="L304">
        <v>0</v>
      </c>
      <c r="M304" t="b">
        <f t="shared" si="36"/>
        <v>0</v>
      </c>
      <c r="N304" s="4">
        <f t="shared" si="37"/>
        <v>0</v>
      </c>
      <c r="O304" t="b">
        <f t="shared" si="33"/>
        <v>0</v>
      </c>
      <c r="P304" s="4">
        <v>2</v>
      </c>
      <c r="AI304">
        <f t="shared" ca="1" si="34"/>
        <v>1.0561402430461397</v>
      </c>
      <c r="AJ304">
        <f t="shared" ca="1" si="35"/>
        <v>-1.045257946259657</v>
      </c>
    </row>
    <row r="305" spans="1:36" x14ac:dyDescent="0.2">
      <c r="A305">
        <v>3</v>
      </c>
      <c r="B305">
        <v>1</v>
      </c>
      <c r="C305" t="s">
        <v>72</v>
      </c>
      <c r="D305" t="s">
        <v>84</v>
      </c>
      <c r="E305" t="s">
        <v>85</v>
      </c>
      <c r="F305" t="s">
        <v>126</v>
      </c>
      <c r="G305" t="s">
        <v>127</v>
      </c>
      <c r="H305">
        <v>-4</v>
      </c>
      <c r="I305">
        <v>-9</v>
      </c>
      <c r="J305">
        <v>207</v>
      </c>
      <c r="K305">
        <v>202</v>
      </c>
      <c r="L305">
        <v>0</v>
      </c>
      <c r="M305" t="b">
        <f t="shared" si="36"/>
        <v>0</v>
      </c>
      <c r="N305" s="4">
        <f t="shared" si="37"/>
        <v>0</v>
      </c>
      <c r="O305" t="b">
        <f t="shared" si="33"/>
        <v>0</v>
      </c>
      <c r="P305" s="4">
        <v>1</v>
      </c>
      <c r="AI305">
        <f t="shared" ca="1" si="34"/>
        <v>1.070927789465872</v>
      </c>
      <c r="AJ305">
        <f t="shared" ca="1" si="35"/>
        <v>-8.9005429001113558</v>
      </c>
    </row>
    <row r="306" spans="1:36" x14ac:dyDescent="0.2">
      <c r="A306">
        <v>5</v>
      </c>
      <c r="B306">
        <v>3</v>
      </c>
      <c r="C306" t="s">
        <v>72</v>
      </c>
      <c r="D306" t="s">
        <v>37</v>
      </c>
      <c r="E306" t="s">
        <v>38</v>
      </c>
      <c r="F306" t="s">
        <v>268</v>
      </c>
      <c r="G306" t="s">
        <v>269</v>
      </c>
      <c r="H306">
        <v>-7</v>
      </c>
      <c r="I306">
        <v>-6</v>
      </c>
      <c r="J306">
        <v>156</v>
      </c>
      <c r="K306">
        <v>157</v>
      </c>
      <c r="L306">
        <v>0</v>
      </c>
      <c r="M306" t="b">
        <f t="shared" si="36"/>
        <v>0</v>
      </c>
      <c r="N306" s="4">
        <f t="shared" si="37"/>
        <v>0</v>
      </c>
      <c r="O306" t="b">
        <f t="shared" si="33"/>
        <v>0</v>
      </c>
      <c r="P306" s="4">
        <v>2</v>
      </c>
      <c r="AI306">
        <f t="shared" ca="1" si="34"/>
        <v>2.9092406816386278</v>
      </c>
      <c r="AJ306">
        <f t="shared" ca="1" si="35"/>
        <v>-6.0536390765240995</v>
      </c>
    </row>
    <row r="307" spans="1:36" x14ac:dyDescent="0.2">
      <c r="A307">
        <v>4</v>
      </c>
      <c r="B307">
        <v>2</v>
      </c>
      <c r="C307" t="s">
        <v>72</v>
      </c>
      <c r="D307" t="s">
        <v>37</v>
      </c>
      <c r="E307" t="s">
        <v>38</v>
      </c>
      <c r="F307" t="s">
        <v>276</v>
      </c>
      <c r="G307" t="s">
        <v>277</v>
      </c>
      <c r="H307">
        <v>-2</v>
      </c>
      <c r="I307">
        <v>-3</v>
      </c>
      <c r="J307">
        <v>64</v>
      </c>
      <c r="K307">
        <v>63</v>
      </c>
      <c r="L307">
        <v>1</v>
      </c>
      <c r="M307" t="b">
        <f t="shared" si="36"/>
        <v>0</v>
      </c>
      <c r="N307" s="4">
        <f t="shared" si="37"/>
        <v>0</v>
      </c>
      <c r="O307" t="b">
        <f t="shared" si="33"/>
        <v>0</v>
      </c>
      <c r="P307" s="4">
        <v>2</v>
      </c>
      <c r="AI307">
        <f t="shared" ca="1" si="34"/>
        <v>1.9063234653859231</v>
      </c>
      <c r="AJ307">
        <f t="shared" ca="1" si="35"/>
        <v>-3.0408291515380981</v>
      </c>
    </row>
    <row r="308" spans="1:36" x14ac:dyDescent="0.2">
      <c r="A308">
        <v>5</v>
      </c>
      <c r="B308">
        <v>3</v>
      </c>
      <c r="C308" t="s">
        <v>72</v>
      </c>
      <c r="D308" t="s">
        <v>126</v>
      </c>
      <c r="E308" t="s">
        <v>127</v>
      </c>
      <c r="F308" t="s">
        <v>17</v>
      </c>
      <c r="G308" t="s">
        <v>18</v>
      </c>
      <c r="H308">
        <v>-3</v>
      </c>
      <c r="I308">
        <v>-4</v>
      </c>
      <c r="J308">
        <v>179</v>
      </c>
      <c r="K308">
        <v>178</v>
      </c>
      <c r="L308">
        <v>1</v>
      </c>
      <c r="M308" t="b">
        <f t="shared" si="36"/>
        <v>0</v>
      </c>
      <c r="N308" s="4">
        <f t="shared" si="37"/>
        <v>0</v>
      </c>
      <c r="O308" t="b">
        <f t="shared" si="33"/>
        <v>0</v>
      </c>
      <c r="P308" s="4">
        <v>2</v>
      </c>
      <c r="AI308">
        <f t="shared" ca="1" si="34"/>
        <v>3.0228815623212544</v>
      </c>
      <c r="AJ308">
        <f t="shared" ca="1" si="35"/>
        <v>-3.9840997139556591</v>
      </c>
    </row>
    <row r="309" spans="1:36" x14ac:dyDescent="0.2">
      <c r="A309">
        <v>5</v>
      </c>
      <c r="B309">
        <v>3</v>
      </c>
      <c r="C309" t="s">
        <v>72</v>
      </c>
      <c r="D309" t="s">
        <v>278</v>
      </c>
      <c r="E309" t="s">
        <v>279</v>
      </c>
      <c r="F309" t="s">
        <v>37</v>
      </c>
      <c r="G309" t="s">
        <v>38</v>
      </c>
      <c r="H309">
        <v>23</v>
      </c>
      <c r="I309">
        <v>5</v>
      </c>
      <c r="J309">
        <v>80</v>
      </c>
      <c r="K309">
        <v>62</v>
      </c>
      <c r="L309">
        <v>0</v>
      </c>
      <c r="M309" t="b">
        <f t="shared" si="36"/>
        <v>1</v>
      </c>
      <c r="N309" s="4">
        <f t="shared" si="37"/>
        <v>0</v>
      </c>
      <c r="O309" t="b">
        <f t="shared" si="33"/>
        <v>0</v>
      </c>
      <c r="P309" s="4">
        <v>2</v>
      </c>
      <c r="AI309">
        <f t="shared" ca="1" si="34"/>
        <v>2.9201802147600611</v>
      </c>
      <c r="AJ309">
        <f t="shared" ca="1" si="35"/>
        <v>5.0196301272694113</v>
      </c>
    </row>
    <row r="310" spans="1:36" x14ac:dyDescent="0.2">
      <c r="A310">
        <v>5</v>
      </c>
      <c r="B310">
        <v>3</v>
      </c>
      <c r="C310" t="s">
        <v>72</v>
      </c>
      <c r="D310" t="s">
        <v>237</v>
      </c>
      <c r="E310" t="s">
        <v>238</v>
      </c>
      <c r="F310" t="s">
        <v>126</v>
      </c>
      <c r="G310" t="s">
        <v>127</v>
      </c>
      <c r="H310">
        <v>-6</v>
      </c>
      <c r="I310">
        <v>-1</v>
      </c>
      <c r="J310">
        <v>65</v>
      </c>
      <c r="K310">
        <v>70</v>
      </c>
      <c r="L310">
        <v>0</v>
      </c>
      <c r="M310" t="b">
        <f t="shared" si="36"/>
        <v>0</v>
      </c>
      <c r="N310" s="4">
        <f t="shared" si="37"/>
        <v>0</v>
      </c>
      <c r="O310" t="b">
        <f t="shared" si="33"/>
        <v>0</v>
      </c>
      <c r="P310" s="4">
        <v>2</v>
      </c>
      <c r="AI310">
        <f t="shared" ca="1" si="34"/>
        <v>3.0176018596458851</v>
      </c>
      <c r="AJ310">
        <f t="shared" ca="1" si="35"/>
        <v>-1.0557662640754872</v>
      </c>
    </row>
    <row r="311" spans="1:36" x14ac:dyDescent="0.2">
      <c r="A311">
        <v>5</v>
      </c>
      <c r="B311">
        <v>3</v>
      </c>
      <c r="C311" t="s">
        <v>72</v>
      </c>
      <c r="D311" t="s">
        <v>120</v>
      </c>
      <c r="E311" t="s">
        <v>121</v>
      </c>
      <c r="F311" t="s">
        <v>37</v>
      </c>
      <c r="G311" t="s">
        <v>38</v>
      </c>
      <c r="H311">
        <v>1</v>
      </c>
      <c r="I311">
        <v>-14</v>
      </c>
      <c r="J311">
        <v>150</v>
      </c>
      <c r="K311">
        <v>135</v>
      </c>
      <c r="L311">
        <v>0</v>
      </c>
      <c r="M311" t="b">
        <f t="shared" si="36"/>
        <v>0</v>
      </c>
      <c r="N311" s="4">
        <f t="shared" si="37"/>
        <v>0</v>
      </c>
      <c r="O311" t="b">
        <f t="shared" si="33"/>
        <v>0</v>
      </c>
      <c r="P311" s="4">
        <v>2</v>
      </c>
      <c r="AI311">
        <f t="shared" ca="1" si="34"/>
        <v>3.0956326344753142</v>
      </c>
      <c r="AJ311">
        <f t="shared" ca="1" si="35"/>
        <v>-14.039936166419849</v>
      </c>
    </row>
    <row r="312" spans="1:36" x14ac:dyDescent="0.2">
      <c r="A312">
        <v>5</v>
      </c>
      <c r="B312">
        <v>3</v>
      </c>
      <c r="C312" t="s">
        <v>76</v>
      </c>
      <c r="D312" t="s">
        <v>54</v>
      </c>
      <c r="E312" t="s">
        <v>55</v>
      </c>
      <c r="F312" t="s">
        <v>70</v>
      </c>
      <c r="G312" t="s">
        <v>71</v>
      </c>
      <c r="H312">
        <v>1</v>
      </c>
      <c r="I312">
        <v>-19</v>
      </c>
      <c r="J312">
        <v>122</v>
      </c>
      <c r="K312">
        <v>102</v>
      </c>
      <c r="L312">
        <v>1</v>
      </c>
      <c r="M312" t="b">
        <f t="shared" si="36"/>
        <v>0</v>
      </c>
      <c r="N312" s="4">
        <f t="shared" si="37"/>
        <v>0</v>
      </c>
      <c r="O312" t="b">
        <f t="shared" si="33"/>
        <v>0</v>
      </c>
      <c r="P312" s="4">
        <v>2</v>
      </c>
      <c r="AI312">
        <f t="shared" ca="1" si="34"/>
        <v>3.0794419112904365</v>
      </c>
      <c r="AJ312">
        <f t="shared" ca="1" si="35"/>
        <v>-18.929696862238004</v>
      </c>
    </row>
    <row r="313" spans="1:36" x14ac:dyDescent="0.2">
      <c r="A313">
        <v>5</v>
      </c>
      <c r="B313">
        <v>3</v>
      </c>
      <c r="C313" t="s">
        <v>76</v>
      </c>
      <c r="D313" t="s">
        <v>280</v>
      </c>
      <c r="E313" t="s">
        <v>281</v>
      </c>
      <c r="F313" t="s">
        <v>101</v>
      </c>
      <c r="G313" t="s">
        <v>102</v>
      </c>
      <c r="H313">
        <v>-5</v>
      </c>
      <c r="I313">
        <v>-7</v>
      </c>
      <c r="J313">
        <v>293</v>
      </c>
      <c r="K313">
        <v>291</v>
      </c>
      <c r="L313">
        <v>1</v>
      </c>
      <c r="M313" t="b">
        <f t="shared" si="36"/>
        <v>0</v>
      </c>
      <c r="N313" s="4">
        <f t="shared" si="37"/>
        <v>0</v>
      </c>
      <c r="O313" t="b">
        <f t="shared" si="33"/>
        <v>0</v>
      </c>
      <c r="P313" s="4">
        <v>1</v>
      </c>
      <c r="AI313">
        <f t="shared" ca="1" si="34"/>
        <v>2.9762029209750871</v>
      </c>
      <c r="AJ313">
        <f t="shared" ca="1" si="35"/>
        <v>-6.9524887335440875</v>
      </c>
    </row>
    <row r="314" spans="1:36" x14ac:dyDescent="0.2">
      <c r="A314">
        <v>4</v>
      </c>
      <c r="B314">
        <v>2</v>
      </c>
      <c r="C314" t="s">
        <v>76</v>
      </c>
      <c r="D314" t="s">
        <v>120</v>
      </c>
      <c r="E314" t="s">
        <v>121</v>
      </c>
      <c r="F314" t="s">
        <v>49</v>
      </c>
      <c r="G314" t="s">
        <v>50</v>
      </c>
      <c r="H314">
        <v>-6</v>
      </c>
      <c r="I314">
        <v>7</v>
      </c>
      <c r="J314">
        <v>76</v>
      </c>
      <c r="K314">
        <v>89</v>
      </c>
      <c r="L314">
        <v>1</v>
      </c>
      <c r="M314" t="b">
        <f t="shared" si="36"/>
        <v>1</v>
      </c>
      <c r="N314" s="4">
        <f t="shared" si="37"/>
        <v>0</v>
      </c>
      <c r="O314" t="b">
        <f t="shared" si="33"/>
        <v>0</v>
      </c>
      <c r="P314" s="4">
        <v>2</v>
      </c>
      <c r="AI314">
        <f t="shared" ca="1" si="34"/>
        <v>2.0483663723599568</v>
      </c>
      <c r="AJ314">
        <f t="shared" ca="1" si="35"/>
        <v>7.034915861302351</v>
      </c>
    </row>
    <row r="315" spans="1:36" x14ac:dyDescent="0.2">
      <c r="A315">
        <v>5</v>
      </c>
      <c r="B315">
        <v>3</v>
      </c>
      <c r="C315" t="s">
        <v>76</v>
      </c>
      <c r="D315" t="s">
        <v>54</v>
      </c>
      <c r="E315" t="s">
        <v>55</v>
      </c>
      <c r="F315" t="s">
        <v>120</v>
      </c>
      <c r="G315" t="s">
        <v>121</v>
      </c>
      <c r="H315">
        <v>13</v>
      </c>
      <c r="I315">
        <v>22</v>
      </c>
      <c r="J315">
        <v>138</v>
      </c>
      <c r="K315">
        <v>147</v>
      </c>
      <c r="L315">
        <v>0</v>
      </c>
      <c r="M315" t="b">
        <f t="shared" si="36"/>
        <v>1</v>
      </c>
      <c r="N315" s="4">
        <f t="shared" si="37"/>
        <v>0</v>
      </c>
      <c r="O315" t="b">
        <f t="shared" si="33"/>
        <v>0</v>
      </c>
      <c r="P315" s="4">
        <v>2</v>
      </c>
      <c r="AI315">
        <f t="shared" ca="1" si="34"/>
        <v>3.0109101351574887</v>
      </c>
      <c r="AJ315">
        <f t="shared" ca="1" si="35"/>
        <v>22.046644933732509</v>
      </c>
    </row>
    <row r="316" spans="1:36" x14ac:dyDescent="0.2">
      <c r="A316">
        <v>25</v>
      </c>
      <c r="B316">
        <v>2</v>
      </c>
      <c r="C316" t="s">
        <v>96</v>
      </c>
      <c r="D316" t="s">
        <v>92</v>
      </c>
      <c r="E316" t="s">
        <v>93</v>
      </c>
      <c r="F316" t="s">
        <v>101</v>
      </c>
      <c r="G316" t="s">
        <v>102</v>
      </c>
      <c r="H316">
        <v>-5</v>
      </c>
      <c r="I316">
        <v>7</v>
      </c>
      <c r="J316">
        <v>84</v>
      </c>
      <c r="K316">
        <v>96</v>
      </c>
      <c r="L316">
        <v>0</v>
      </c>
      <c r="M316" t="b">
        <f t="shared" si="36"/>
        <v>1</v>
      </c>
      <c r="N316" s="4">
        <f t="shared" si="37"/>
        <v>0</v>
      </c>
      <c r="O316" t="b">
        <f t="shared" si="33"/>
        <v>0</v>
      </c>
      <c r="P316" s="4">
        <v>2</v>
      </c>
      <c r="AI316">
        <f t="shared" ca="1" si="34"/>
        <v>2.0610200073903386</v>
      </c>
      <c r="AJ316">
        <f t="shared" ca="1" si="35"/>
        <v>6.9745706134014274</v>
      </c>
    </row>
    <row r="317" spans="1:36" x14ac:dyDescent="0.2">
      <c r="A317">
        <v>3</v>
      </c>
      <c r="B317">
        <v>1</v>
      </c>
      <c r="C317" t="s">
        <v>96</v>
      </c>
      <c r="D317" t="s">
        <v>137</v>
      </c>
      <c r="E317" t="s">
        <v>138</v>
      </c>
      <c r="F317" t="s">
        <v>282</v>
      </c>
      <c r="G317" t="s">
        <v>283</v>
      </c>
      <c r="H317">
        <v>-1</v>
      </c>
      <c r="I317">
        <v>-6</v>
      </c>
      <c r="J317">
        <v>52</v>
      </c>
      <c r="K317">
        <v>47</v>
      </c>
      <c r="L317">
        <v>0</v>
      </c>
      <c r="M317" t="b">
        <f t="shared" si="36"/>
        <v>0</v>
      </c>
      <c r="N317" s="4">
        <f t="shared" si="37"/>
        <v>0</v>
      </c>
      <c r="O317" t="b">
        <f t="shared" si="33"/>
        <v>0</v>
      </c>
      <c r="P317" s="4">
        <v>2</v>
      </c>
      <c r="AI317">
        <f t="shared" ca="1" si="34"/>
        <v>0.93920713205595063</v>
      </c>
      <c r="AJ317">
        <f t="shared" ca="1" si="35"/>
        <v>-6.0696031190877688</v>
      </c>
    </row>
    <row r="318" spans="1:36" x14ac:dyDescent="0.2">
      <c r="A318">
        <v>21</v>
      </c>
      <c r="B318">
        <v>5</v>
      </c>
      <c r="C318" t="s">
        <v>96</v>
      </c>
      <c r="D318" t="s">
        <v>166</v>
      </c>
      <c r="E318" t="s">
        <v>167</v>
      </c>
      <c r="F318" t="s">
        <v>54</v>
      </c>
      <c r="G318" t="s">
        <v>55</v>
      </c>
      <c r="H318">
        <v>14</v>
      </c>
      <c r="I318">
        <v>7</v>
      </c>
      <c r="J318">
        <v>73</v>
      </c>
      <c r="K318">
        <v>66</v>
      </c>
      <c r="L318">
        <v>1</v>
      </c>
      <c r="M318" t="b">
        <f t="shared" si="36"/>
        <v>1</v>
      </c>
      <c r="N318" s="4">
        <f t="shared" si="37"/>
        <v>0</v>
      </c>
      <c r="O318" t="b">
        <f t="shared" si="33"/>
        <v>0</v>
      </c>
      <c r="P318" s="4">
        <v>2</v>
      </c>
      <c r="AI318">
        <f t="shared" ca="1" si="34"/>
        <v>5.0962139026214208</v>
      </c>
      <c r="AJ318">
        <f t="shared" ca="1" si="35"/>
        <v>7.0854593197995666</v>
      </c>
    </row>
    <row r="319" spans="1:36" x14ac:dyDescent="0.2">
      <c r="A319">
        <v>4</v>
      </c>
      <c r="B319">
        <v>2</v>
      </c>
      <c r="C319" t="s">
        <v>76</v>
      </c>
      <c r="D319" t="s">
        <v>54</v>
      </c>
      <c r="E319" t="s">
        <v>55</v>
      </c>
      <c r="F319" t="s">
        <v>73</v>
      </c>
      <c r="G319" t="s">
        <v>74</v>
      </c>
      <c r="H319">
        <v>-3</v>
      </c>
      <c r="I319">
        <v>-8</v>
      </c>
      <c r="J319">
        <v>87</v>
      </c>
      <c r="K319">
        <v>82</v>
      </c>
      <c r="L319">
        <v>1</v>
      </c>
      <c r="M319" t="b">
        <f t="shared" si="36"/>
        <v>0</v>
      </c>
      <c r="N319" s="4">
        <f t="shared" si="37"/>
        <v>0</v>
      </c>
      <c r="O319" t="b">
        <f t="shared" si="33"/>
        <v>0</v>
      </c>
      <c r="P319" s="4">
        <v>2</v>
      </c>
      <c r="AI319">
        <f t="shared" ca="1" si="34"/>
        <v>1.9998669141707643</v>
      </c>
      <c r="AJ319">
        <f t="shared" ca="1" si="35"/>
        <v>-7.9420896249058872</v>
      </c>
    </row>
    <row r="320" spans="1:36" x14ac:dyDescent="0.2">
      <c r="A320">
        <v>4</v>
      </c>
      <c r="B320">
        <v>2</v>
      </c>
      <c r="C320" t="s">
        <v>76</v>
      </c>
      <c r="D320" t="s">
        <v>67</v>
      </c>
      <c r="E320" t="s">
        <v>68</v>
      </c>
      <c r="F320" t="s">
        <v>239</v>
      </c>
      <c r="G320" t="s">
        <v>240</v>
      </c>
      <c r="H320">
        <v>-5</v>
      </c>
      <c r="I320">
        <v>-6</v>
      </c>
      <c r="J320">
        <v>282</v>
      </c>
      <c r="K320">
        <v>281</v>
      </c>
      <c r="L320">
        <v>0</v>
      </c>
      <c r="M320" t="b">
        <f t="shared" si="36"/>
        <v>0</v>
      </c>
      <c r="N320" s="4">
        <f t="shared" si="37"/>
        <v>0</v>
      </c>
      <c r="O320" t="b">
        <f t="shared" si="33"/>
        <v>0</v>
      </c>
      <c r="P320" s="4">
        <v>1</v>
      </c>
      <c r="AI320">
        <f t="shared" ca="1" si="34"/>
        <v>1.9937514931755294</v>
      </c>
      <c r="AJ320">
        <f t="shared" ca="1" si="35"/>
        <v>-6.0004667106379754</v>
      </c>
    </row>
    <row r="321" spans="1:36" x14ac:dyDescent="0.2">
      <c r="A321">
        <v>4</v>
      </c>
      <c r="B321">
        <v>2</v>
      </c>
      <c r="C321" t="s">
        <v>76</v>
      </c>
      <c r="D321" t="s">
        <v>128</v>
      </c>
      <c r="E321" t="s">
        <v>83</v>
      </c>
      <c r="F321" t="s">
        <v>46</v>
      </c>
      <c r="G321" t="s">
        <v>47</v>
      </c>
      <c r="H321">
        <v>10</v>
      </c>
      <c r="I321">
        <v>1</v>
      </c>
      <c r="J321">
        <v>211</v>
      </c>
      <c r="K321">
        <v>202</v>
      </c>
      <c r="L321">
        <v>0</v>
      </c>
      <c r="M321" t="b">
        <f t="shared" si="36"/>
        <v>1</v>
      </c>
      <c r="N321" s="4">
        <f t="shared" si="37"/>
        <v>0</v>
      </c>
      <c r="O321" t="b">
        <f t="shared" si="33"/>
        <v>0</v>
      </c>
      <c r="P321" s="4">
        <v>1</v>
      </c>
      <c r="AI321">
        <f t="shared" ca="1" si="34"/>
        <v>1.9298725759940543</v>
      </c>
      <c r="AJ321">
        <f t="shared" ca="1" si="35"/>
        <v>1.0937390979282202</v>
      </c>
    </row>
    <row r="322" spans="1:36" x14ac:dyDescent="0.2">
      <c r="A322">
        <v>4</v>
      </c>
      <c r="B322">
        <v>2</v>
      </c>
      <c r="C322" t="s">
        <v>76</v>
      </c>
      <c r="D322" t="s">
        <v>261</v>
      </c>
      <c r="E322" t="s">
        <v>28</v>
      </c>
      <c r="F322" t="s">
        <v>101</v>
      </c>
      <c r="G322" t="s">
        <v>102</v>
      </c>
      <c r="H322">
        <v>33</v>
      </c>
      <c r="I322">
        <v>28</v>
      </c>
      <c r="J322">
        <v>331</v>
      </c>
      <c r="K322">
        <v>326</v>
      </c>
      <c r="L322">
        <v>1</v>
      </c>
      <c r="M322" t="b">
        <f t="shared" si="36"/>
        <v>1</v>
      </c>
      <c r="N322" s="4">
        <f t="shared" si="37"/>
        <v>0</v>
      </c>
      <c r="O322" t="b">
        <f t="shared" ref="O322:O385" si="38">I322&gt;T$19</f>
        <v>0</v>
      </c>
      <c r="P322" s="4">
        <v>1</v>
      </c>
      <c r="AI322">
        <f t="shared" ref="AI322:AI385" ca="1" si="39">B322+RAND()*0.2+-0.1</f>
        <v>2.0285375714989393</v>
      </c>
      <c r="AJ322">
        <f t="shared" ref="AJ322:AJ385" ca="1" si="40">I322+RAND()*0.2+-0.1</f>
        <v>28.075966746080532</v>
      </c>
    </row>
    <row r="323" spans="1:36" x14ac:dyDescent="0.2">
      <c r="A323">
        <v>3</v>
      </c>
      <c r="B323">
        <v>1</v>
      </c>
      <c r="C323" t="s">
        <v>76</v>
      </c>
      <c r="D323" t="s">
        <v>120</v>
      </c>
      <c r="E323" t="s">
        <v>121</v>
      </c>
      <c r="F323" t="s">
        <v>77</v>
      </c>
      <c r="G323" t="s">
        <v>78</v>
      </c>
      <c r="H323">
        <v>5</v>
      </c>
      <c r="I323">
        <v>-24</v>
      </c>
      <c r="J323">
        <v>652</v>
      </c>
      <c r="K323">
        <v>623</v>
      </c>
      <c r="L323">
        <v>0</v>
      </c>
      <c r="M323" t="b">
        <f t="shared" ref="M323:M386" si="41">I323&gt;0</f>
        <v>0</v>
      </c>
      <c r="N323" s="4">
        <f t="shared" ref="N323:N386" si="42">IF(I323&gt;30,1,0)</f>
        <v>0</v>
      </c>
      <c r="O323" t="b">
        <f t="shared" si="38"/>
        <v>0</v>
      </c>
      <c r="P323" s="4">
        <v>1</v>
      </c>
      <c r="AI323">
        <f t="shared" ca="1" si="39"/>
        <v>0.93039800686022767</v>
      </c>
      <c r="AJ323">
        <f t="shared" ca="1" si="40"/>
        <v>-24.048922372776147</v>
      </c>
    </row>
    <row r="324" spans="1:36" x14ac:dyDescent="0.2">
      <c r="A324">
        <v>3</v>
      </c>
      <c r="B324">
        <v>1</v>
      </c>
      <c r="C324" t="s">
        <v>76</v>
      </c>
      <c r="D324" t="s">
        <v>128</v>
      </c>
      <c r="E324" t="s">
        <v>83</v>
      </c>
      <c r="F324" t="s">
        <v>137</v>
      </c>
      <c r="G324" t="s">
        <v>138</v>
      </c>
      <c r="H324">
        <v>24</v>
      </c>
      <c r="I324">
        <v>6</v>
      </c>
      <c r="J324">
        <v>192</v>
      </c>
      <c r="K324">
        <v>174</v>
      </c>
      <c r="L324">
        <v>1</v>
      </c>
      <c r="M324" t="b">
        <f t="shared" si="41"/>
        <v>1</v>
      </c>
      <c r="N324" s="4">
        <f t="shared" si="42"/>
        <v>0</v>
      </c>
      <c r="O324" t="b">
        <f t="shared" si="38"/>
        <v>0</v>
      </c>
      <c r="P324" s="4">
        <v>2</v>
      </c>
      <c r="AI324">
        <f t="shared" ca="1" si="39"/>
        <v>0.98788995834984028</v>
      </c>
      <c r="AJ324">
        <f t="shared" ca="1" si="40"/>
        <v>6.0352001918237823</v>
      </c>
    </row>
    <row r="325" spans="1:36" x14ac:dyDescent="0.2">
      <c r="A325">
        <v>3</v>
      </c>
      <c r="B325">
        <v>1</v>
      </c>
      <c r="C325" t="s">
        <v>76</v>
      </c>
      <c r="D325" t="s">
        <v>120</v>
      </c>
      <c r="E325" t="s">
        <v>121</v>
      </c>
      <c r="F325" t="s">
        <v>49</v>
      </c>
      <c r="G325" t="s">
        <v>50</v>
      </c>
      <c r="H325">
        <v>17</v>
      </c>
      <c r="I325">
        <v>9</v>
      </c>
      <c r="J325">
        <v>75</v>
      </c>
      <c r="K325">
        <v>67</v>
      </c>
      <c r="L325">
        <v>1</v>
      </c>
      <c r="M325" t="b">
        <f t="shared" si="41"/>
        <v>1</v>
      </c>
      <c r="N325" s="4">
        <f t="shared" si="42"/>
        <v>0</v>
      </c>
      <c r="O325" t="b">
        <f t="shared" si="38"/>
        <v>0</v>
      </c>
      <c r="P325" s="4">
        <v>2</v>
      </c>
      <c r="AI325">
        <f t="shared" ca="1" si="39"/>
        <v>1.0484188698721235</v>
      </c>
      <c r="AJ325">
        <f t="shared" ca="1" si="40"/>
        <v>8.9309692241179448</v>
      </c>
    </row>
    <row r="326" spans="1:36" x14ac:dyDescent="0.2">
      <c r="A326">
        <v>6</v>
      </c>
      <c r="B326">
        <v>4</v>
      </c>
      <c r="C326" t="s">
        <v>76</v>
      </c>
      <c r="D326" t="s">
        <v>77</v>
      </c>
      <c r="E326" t="s">
        <v>78</v>
      </c>
      <c r="F326" t="s">
        <v>101</v>
      </c>
      <c r="G326" t="s">
        <v>102</v>
      </c>
      <c r="H326">
        <v>7</v>
      </c>
      <c r="I326">
        <v>15</v>
      </c>
      <c r="J326">
        <v>340</v>
      </c>
      <c r="K326">
        <v>348</v>
      </c>
      <c r="L326">
        <v>1</v>
      </c>
      <c r="M326" t="b">
        <f t="shared" si="41"/>
        <v>1</v>
      </c>
      <c r="N326" s="4">
        <f t="shared" si="42"/>
        <v>0</v>
      </c>
      <c r="O326" t="b">
        <f t="shared" si="38"/>
        <v>0</v>
      </c>
      <c r="P326" s="4">
        <v>1</v>
      </c>
      <c r="AI326">
        <f t="shared" ca="1" si="39"/>
        <v>3.9255904431731223</v>
      </c>
      <c r="AJ326">
        <f t="shared" ca="1" si="40"/>
        <v>15.054715719354649</v>
      </c>
    </row>
    <row r="327" spans="1:36" x14ac:dyDescent="0.2">
      <c r="A327">
        <v>6</v>
      </c>
      <c r="B327">
        <v>4</v>
      </c>
      <c r="C327" t="s">
        <v>76</v>
      </c>
      <c r="D327" t="s">
        <v>213</v>
      </c>
      <c r="E327" t="s">
        <v>214</v>
      </c>
      <c r="F327" t="s">
        <v>128</v>
      </c>
      <c r="G327" t="s">
        <v>83</v>
      </c>
      <c r="H327">
        <v>-11</v>
      </c>
      <c r="I327">
        <v>-7</v>
      </c>
      <c r="J327">
        <v>64</v>
      </c>
      <c r="K327">
        <v>68</v>
      </c>
      <c r="L327">
        <v>0</v>
      </c>
      <c r="M327" t="b">
        <f t="shared" si="41"/>
        <v>0</v>
      </c>
      <c r="N327" s="4">
        <f t="shared" si="42"/>
        <v>0</v>
      </c>
      <c r="O327" t="b">
        <f t="shared" si="38"/>
        <v>0</v>
      </c>
      <c r="P327" s="4">
        <v>2</v>
      </c>
      <c r="AI327">
        <f t="shared" ca="1" si="39"/>
        <v>3.987502573756768</v>
      </c>
      <c r="AJ327">
        <f t="shared" ca="1" si="40"/>
        <v>-6.9349561784504177</v>
      </c>
    </row>
    <row r="328" spans="1:36" x14ac:dyDescent="0.2">
      <c r="A328">
        <v>4</v>
      </c>
      <c r="B328">
        <v>2</v>
      </c>
      <c r="C328" t="s">
        <v>76</v>
      </c>
      <c r="D328" t="s">
        <v>54</v>
      </c>
      <c r="E328" t="s">
        <v>55</v>
      </c>
      <c r="F328" t="s">
        <v>67</v>
      </c>
      <c r="G328" t="s">
        <v>68</v>
      </c>
      <c r="H328">
        <v>30</v>
      </c>
      <c r="I328">
        <v>6</v>
      </c>
      <c r="J328">
        <v>289</v>
      </c>
      <c r="K328">
        <v>265</v>
      </c>
      <c r="L328">
        <v>0</v>
      </c>
      <c r="M328" t="b">
        <f t="shared" si="41"/>
        <v>1</v>
      </c>
      <c r="N328" s="4">
        <f t="shared" si="42"/>
        <v>0</v>
      </c>
      <c r="O328" t="b">
        <f t="shared" si="38"/>
        <v>0</v>
      </c>
      <c r="P328" s="4">
        <v>1</v>
      </c>
      <c r="AI328">
        <f t="shared" ca="1" si="39"/>
        <v>1.9437722025097743</v>
      </c>
      <c r="AJ328">
        <f t="shared" ca="1" si="40"/>
        <v>6.0200211039682126</v>
      </c>
    </row>
    <row r="329" spans="1:36" x14ac:dyDescent="0.2">
      <c r="A329">
        <v>2</v>
      </c>
      <c r="B329">
        <v>7</v>
      </c>
      <c r="C329" t="s">
        <v>76</v>
      </c>
      <c r="D329" t="s">
        <v>213</v>
      </c>
      <c r="E329" t="s">
        <v>214</v>
      </c>
      <c r="F329" t="s">
        <v>120</v>
      </c>
      <c r="G329" t="s">
        <v>121</v>
      </c>
      <c r="H329">
        <v>-7</v>
      </c>
      <c r="I329">
        <v>-37</v>
      </c>
      <c r="J329">
        <v>243</v>
      </c>
      <c r="K329">
        <v>213</v>
      </c>
      <c r="L329">
        <v>1</v>
      </c>
      <c r="M329" t="b">
        <f t="shared" si="41"/>
        <v>0</v>
      </c>
      <c r="N329" s="4">
        <f t="shared" si="42"/>
        <v>0</v>
      </c>
      <c r="O329" t="b">
        <f t="shared" si="38"/>
        <v>0</v>
      </c>
      <c r="P329" s="4">
        <v>1</v>
      </c>
      <c r="AI329">
        <f t="shared" ca="1" si="39"/>
        <v>6.9229588514073601</v>
      </c>
      <c r="AJ329">
        <f t="shared" ca="1" si="40"/>
        <v>-36.965977136121275</v>
      </c>
    </row>
    <row r="330" spans="1:36" x14ac:dyDescent="0.2">
      <c r="A330">
        <v>2</v>
      </c>
      <c r="B330">
        <v>7</v>
      </c>
      <c r="C330" t="s">
        <v>76</v>
      </c>
      <c r="D330" t="s">
        <v>227</v>
      </c>
      <c r="E330" t="s">
        <v>228</v>
      </c>
      <c r="F330" t="s">
        <v>120</v>
      </c>
      <c r="G330" t="s">
        <v>121</v>
      </c>
      <c r="H330">
        <v>3</v>
      </c>
      <c r="I330">
        <v>-10</v>
      </c>
      <c r="J330">
        <v>188</v>
      </c>
      <c r="K330">
        <v>175</v>
      </c>
      <c r="L330">
        <v>1</v>
      </c>
      <c r="M330" t="b">
        <f t="shared" si="41"/>
        <v>0</v>
      </c>
      <c r="N330" s="4">
        <f t="shared" si="42"/>
        <v>0</v>
      </c>
      <c r="O330" t="b">
        <f t="shared" si="38"/>
        <v>0</v>
      </c>
      <c r="P330" s="4">
        <v>2</v>
      </c>
      <c r="AI330">
        <f t="shared" ca="1" si="39"/>
        <v>7.0375610292202015</v>
      </c>
      <c r="AJ330">
        <f t="shared" ca="1" si="40"/>
        <v>-10.088871164349342</v>
      </c>
    </row>
    <row r="331" spans="1:36" x14ac:dyDescent="0.2">
      <c r="A331">
        <v>2</v>
      </c>
      <c r="B331">
        <v>7</v>
      </c>
      <c r="C331" t="s">
        <v>76</v>
      </c>
      <c r="D331" t="s">
        <v>128</v>
      </c>
      <c r="E331" t="s">
        <v>83</v>
      </c>
      <c r="F331" t="s">
        <v>120</v>
      </c>
      <c r="G331" t="s">
        <v>121</v>
      </c>
      <c r="H331">
        <v>4</v>
      </c>
      <c r="I331">
        <v>-13</v>
      </c>
      <c r="J331">
        <v>215</v>
      </c>
      <c r="K331">
        <v>198</v>
      </c>
      <c r="L331">
        <v>1</v>
      </c>
      <c r="M331" t="b">
        <f t="shared" si="41"/>
        <v>0</v>
      </c>
      <c r="N331" s="4">
        <f t="shared" si="42"/>
        <v>0</v>
      </c>
      <c r="O331" t="b">
        <f t="shared" si="38"/>
        <v>0</v>
      </c>
      <c r="P331" s="4">
        <v>1</v>
      </c>
      <c r="AI331">
        <f t="shared" ca="1" si="39"/>
        <v>6.9045891256364031</v>
      </c>
      <c r="AJ331">
        <f t="shared" ca="1" si="40"/>
        <v>-13.070393271845756</v>
      </c>
    </row>
    <row r="332" spans="1:36" x14ac:dyDescent="0.2">
      <c r="A332">
        <v>17</v>
      </c>
      <c r="B332">
        <v>1</v>
      </c>
      <c r="C332" t="s">
        <v>284</v>
      </c>
      <c r="D332" t="s">
        <v>67</v>
      </c>
      <c r="E332" t="s">
        <v>68</v>
      </c>
      <c r="F332" t="s">
        <v>101</v>
      </c>
      <c r="G332" t="s">
        <v>102</v>
      </c>
      <c r="H332">
        <v>-4</v>
      </c>
      <c r="I332">
        <v>15</v>
      </c>
      <c r="J332">
        <v>80</v>
      </c>
      <c r="K332">
        <v>99</v>
      </c>
      <c r="L332">
        <v>1</v>
      </c>
      <c r="M332" t="b">
        <f t="shared" si="41"/>
        <v>1</v>
      </c>
      <c r="N332" s="4">
        <f t="shared" si="42"/>
        <v>0</v>
      </c>
      <c r="O332" t="b">
        <f t="shared" si="38"/>
        <v>0</v>
      </c>
      <c r="P332" s="4">
        <v>2</v>
      </c>
      <c r="AI332">
        <f t="shared" ca="1" si="39"/>
        <v>0.90350803562100668</v>
      </c>
      <c r="AJ332">
        <f t="shared" ca="1" si="40"/>
        <v>15.017887159650911</v>
      </c>
    </row>
    <row r="333" spans="1:36" x14ac:dyDescent="0.2">
      <c r="A333">
        <v>1</v>
      </c>
      <c r="B333">
        <v>6</v>
      </c>
      <c r="C333" t="s">
        <v>76</v>
      </c>
      <c r="D333" t="s">
        <v>137</v>
      </c>
      <c r="E333" t="s">
        <v>138</v>
      </c>
      <c r="F333" t="s">
        <v>128</v>
      </c>
      <c r="G333" t="s">
        <v>83</v>
      </c>
      <c r="H333">
        <v>-6</v>
      </c>
      <c r="I333">
        <v>-29</v>
      </c>
      <c r="J333">
        <v>191</v>
      </c>
      <c r="K333">
        <v>168</v>
      </c>
      <c r="L333">
        <v>0</v>
      </c>
      <c r="M333" t="b">
        <f t="shared" si="41"/>
        <v>0</v>
      </c>
      <c r="N333" s="4">
        <f t="shared" si="42"/>
        <v>0</v>
      </c>
      <c r="O333" t="b">
        <f t="shared" si="38"/>
        <v>0</v>
      </c>
      <c r="P333" s="4">
        <v>1</v>
      </c>
      <c r="AI333">
        <f t="shared" ca="1" si="39"/>
        <v>6.0586155136965498</v>
      </c>
      <c r="AJ333">
        <f t="shared" ca="1" si="40"/>
        <v>-29.063966746244251</v>
      </c>
    </row>
    <row r="334" spans="1:36" x14ac:dyDescent="0.2">
      <c r="A334">
        <v>1</v>
      </c>
      <c r="B334">
        <v>6</v>
      </c>
      <c r="C334" t="s">
        <v>76</v>
      </c>
      <c r="D334" t="s">
        <v>99</v>
      </c>
      <c r="E334" t="s">
        <v>100</v>
      </c>
      <c r="F334" t="s">
        <v>27</v>
      </c>
      <c r="G334" t="s">
        <v>28</v>
      </c>
      <c r="H334">
        <v>2</v>
      </c>
      <c r="I334">
        <v>-25</v>
      </c>
      <c r="J334">
        <v>210</v>
      </c>
      <c r="K334">
        <v>183</v>
      </c>
      <c r="L334">
        <v>1</v>
      </c>
      <c r="M334" t="b">
        <f t="shared" si="41"/>
        <v>0</v>
      </c>
      <c r="N334" s="4">
        <f t="shared" si="42"/>
        <v>0</v>
      </c>
      <c r="O334" t="b">
        <f t="shared" si="38"/>
        <v>0</v>
      </c>
      <c r="P334" s="4">
        <v>1</v>
      </c>
      <c r="AI334">
        <f t="shared" ca="1" si="39"/>
        <v>5.9459941771534082</v>
      </c>
      <c r="AJ334">
        <f t="shared" ca="1" si="40"/>
        <v>-24.999996989271413</v>
      </c>
    </row>
    <row r="335" spans="1:36" x14ac:dyDescent="0.2">
      <c r="A335">
        <v>1</v>
      </c>
      <c r="B335">
        <v>6</v>
      </c>
      <c r="C335" t="s">
        <v>76</v>
      </c>
      <c r="D335" t="s">
        <v>60</v>
      </c>
      <c r="E335" t="s">
        <v>61</v>
      </c>
      <c r="F335" t="s">
        <v>67</v>
      </c>
      <c r="G335" t="s">
        <v>68</v>
      </c>
      <c r="H335">
        <v>4</v>
      </c>
      <c r="I335">
        <v>-4</v>
      </c>
      <c r="J335">
        <v>136</v>
      </c>
      <c r="K335">
        <v>128</v>
      </c>
      <c r="L335">
        <v>0</v>
      </c>
      <c r="M335" t="b">
        <f t="shared" si="41"/>
        <v>0</v>
      </c>
      <c r="N335" s="4">
        <f t="shared" si="42"/>
        <v>0</v>
      </c>
      <c r="O335" t="b">
        <f t="shared" si="38"/>
        <v>0</v>
      </c>
      <c r="P335" s="4">
        <v>2</v>
      </c>
      <c r="AI335">
        <f t="shared" ca="1" si="39"/>
        <v>5.9392652728587745</v>
      </c>
      <c r="AJ335">
        <f t="shared" ca="1" si="40"/>
        <v>-3.9388159488499137</v>
      </c>
    </row>
    <row r="336" spans="1:36" x14ac:dyDescent="0.2">
      <c r="A336">
        <v>12</v>
      </c>
      <c r="B336">
        <v>3</v>
      </c>
      <c r="C336" t="s">
        <v>284</v>
      </c>
      <c r="D336" t="s">
        <v>101</v>
      </c>
      <c r="E336" t="s">
        <v>102</v>
      </c>
      <c r="F336" t="s">
        <v>67</v>
      </c>
      <c r="G336" t="s">
        <v>68</v>
      </c>
      <c r="H336">
        <v>-1</v>
      </c>
      <c r="I336">
        <v>-6</v>
      </c>
      <c r="J336">
        <v>75</v>
      </c>
      <c r="K336">
        <v>70</v>
      </c>
      <c r="L336">
        <v>1</v>
      </c>
      <c r="M336" t="b">
        <f t="shared" si="41"/>
        <v>0</v>
      </c>
      <c r="N336" s="4">
        <f t="shared" si="42"/>
        <v>0</v>
      </c>
      <c r="O336" t="b">
        <f t="shared" si="38"/>
        <v>0</v>
      </c>
      <c r="P336" s="4">
        <v>2</v>
      </c>
      <c r="AI336">
        <f t="shared" ca="1" si="39"/>
        <v>2.932413209958221</v>
      </c>
      <c r="AJ336">
        <f t="shared" ca="1" si="40"/>
        <v>-6.077448493119773</v>
      </c>
    </row>
    <row r="337" spans="1:36" x14ac:dyDescent="0.2">
      <c r="A337">
        <v>14</v>
      </c>
      <c r="B337">
        <v>5</v>
      </c>
      <c r="C337" t="s">
        <v>284</v>
      </c>
      <c r="D337" t="s">
        <v>101</v>
      </c>
      <c r="E337" t="s">
        <v>102</v>
      </c>
      <c r="F337" t="s">
        <v>67</v>
      </c>
      <c r="G337" t="s">
        <v>68</v>
      </c>
      <c r="H337">
        <v>3</v>
      </c>
      <c r="I337">
        <v>-3</v>
      </c>
      <c r="J337">
        <v>70</v>
      </c>
      <c r="K337">
        <v>64</v>
      </c>
      <c r="L337">
        <v>0</v>
      </c>
      <c r="M337" t="b">
        <f t="shared" si="41"/>
        <v>0</v>
      </c>
      <c r="N337" s="4">
        <f t="shared" si="42"/>
        <v>0</v>
      </c>
      <c r="O337" t="b">
        <f t="shared" si="38"/>
        <v>0</v>
      </c>
      <c r="P337" s="4">
        <v>2</v>
      </c>
      <c r="AI337">
        <f t="shared" ca="1" si="39"/>
        <v>5.0039315840877352</v>
      </c>
      <c r="AJ337">
        <f t="shared" ca="1" si="40"/>
        <v>-3.0819700101870313</v>
      </c>
    </row>
    <row r="338" spans="1:36" x14ac:dyDescent="0.2">
      <c r="A338">
        <v>15</v>
      </c>
      <c r="B338">
        <v>6</v>
      </c>
      <c r="C338" t="s">
        <v>284</v>
      </c>
      <c r="D338" t="s">
        <v>51</v>
      </c>
      <c r="E338" t="s">
        <v>52</v>
      </c>
      <c r="F338" t="s">
        <v>67</v>
      </c>
      <c r="G338" t="s">
        <v>68</v>
      </c>
      <c r="H338">
        <v>-4</v>
      </c>
      <c r="I338">
        <v>-17</v>
      </c>
      <c r="J338">
        <v>95</v>
      </c>
      <c r="K338">
        <v>82</v>
      </c>
      <c r="L338">
        <v>1</v>
      </c>
      <c r="M338" t="b">
        <f t="shared" si="41"/>
        <v>0</v>
      </c>
      <c r="N338" s="4">
        <f t="shared" si="42"/>
        <v>0</v>
      </c>
      <c r="O338" t="b">
        <f t="shared" si="38"/>
        <v>0</v>
      </c>
      <c r="P338" s="4">
        <v>2</v>
      </c>
      <c r="AI338">
        <f t="shared" ca="1" si="39"/>
        <v>5.9663365581682868</v>
      </c>
      <c r="AJ338">
        <f t="shared" ca="1" si="40"/>
        <v>-16.919640965330981</v>
      </c>
    </row>
    <row r="339" spans="1:36" x14ac:dyDescent="0.2">
      <c r="A339">
        <v>26</v>
      </c>
      <c r="B339">
        <v>3</v>
      </c>
      <c r="C339" t="s">
        <v>284</v>
      </c>
      <c r="D339" t="s">
        <v>285</v>
      </c>
      <c r="E339" t="s">
        <v>286</v>
      </c>
      <c r="F339" t="s">
        <v>219</v>
      </c>
      <c r="G339" t="s">
        <v>220</v>
      </c>
      <c r="H339">
        <v>-10</v>
      </c>
      <c r="I339">
        <v>-20</v>
      </c>
      <c r="J339">
        <v>55</v>
      </c>
      <c r="K339">
        <v>45</v>
      </c>
      <c r="L339">
        <v>0</v>
      </c>
      <c r="M339" t="b">
        <f t="shared" si="41"/>
        <v>0</v>
      </c>
      <c r="N339" s="4">
        <f t="shared" si="42"/>
        <v>0</v>
      </c>
      <c r="O339" t="b">
        <f t="shared" si="38"/>
        <v>0</v>
      </c>
      <c r="P339" s="4">
        <v>2</v>
      </c>
      <c r="AI339">
        <f t="shared" ca="1" si="39"/>
        <v>3.0534475003012358</v>
      </c>
      <c r="AJ339">
        <f t="shared" ca="1" si="40"/>
        <v>-20.041282370320285</v>
      </c>
    </row>
    <row r="340" spans="1:36" x14ac:dyDescent="0.2">
      <c r="A340">
        <v>10</v>
      </c>
      <c r="B340">
        <v>1</v>
      </c>
      <c r="C340" t="s">
        <v>284</v>
      </c>
      <c r="D340" t="s">
        <v>60</v>
      </c>
      <c r="E340" t="s">
        <v>61</v>
      </c>
      <c r="F340" t="s">
        <v>67</v>
      </c>
      <c r="G340" t="s">
        <v>68</v>
      </c>
      <c r="H340">
        <v>6</v>
      </c>
      <c r="I340">
        <v>6</v>
      </c>
      <c r="J340">
        <v>130</v>
      </c>
      <c r="K340">
        <v>130</v>
      </c>
      <c r="L340">
        <v>0</v>
      </c>
      <c r="M340" t="b">
        <f t="shared" si="41"/>
        <v>1</v>
      </c>
      <c r="N340" s="4">
        <f t="shared" si="42"/>
        <v>0</v>
      </c>
      <c r="O340" t="b">
        <f t="shared" si="38"/>
        <v>0</v>
      </c>
      <c r="P340" s="4">
        <v>2</v>
      </c>
      <c r="AI340">
        <f t="shared" ca="1" si="39"/>
        <v>1.0541113424173632</v>
      </c>
      <c r="AJ340">
        <f t="shared" ca="1" si="40"/>
        <v>6.0100287421924961</v>
      </c>
    </row>
    <row r="341" spans="1:36" x14ac:dyDescent="0.2">
      <c r="A341">
        <v>10</v>
      </c>
      <c r="B341">
        <v>1</v>
      </c>
      <c r="C341" t="s">
        <v>284</v>
      </c>
      <c r="D341" t="s">
        <v>67</v>
      </c>
      <c r="E341" t="s">
        <v>68</v>
      </c>
      <c r="F341" t="s">
        <v>170</v>
      </c>
      <c r="G341" t="s">
        <v>171</v>
      </c>
      <c r="H341">
        <v>-5</v>
      </c>
      <c r="I341">
        <v>-18</v>
      </c>
      <c r="J341">
        <v>95</v>
      </c>
      <c r="K341">
        <v>82</v>
      </c>
      <c r="L341">
        <v>0</v>
      </c>
      <c r="M341" t="b">
        <f t="shared" si="41"/>
        <v>0</v>
      </c>
      <c r="N341" s="4">
        <f t="shared" si="42"/>
        <v>0</v>
      </c>
      <c r="O341" t="b">
        <f t="shared" si="38"/>
        <v>0</v>
      </c>
      <c r="P341" s="4">
        <v>2</v>
      </c>
      <c r="AI341">
        <f t="shared" ca="1" si="39"/>
        <v>0.97835781024407165</v>
      </c>
      <c r="AJ341">
        <f t="shared" ca="1" si="40"/>
        <v>-17.927831065638333</v>
      </c>
    </row>
    <row r="342" spans="1:36" x14ac:dyDescent="0.2">
      <c r="A342">
        <v>23</v>
      </c>
      <c r="B342">
        <v>7</v>
      </c>
      <c r="C342" t="s">
        <v>284</v>
      </c>
      <c r="D342" t="s">
        <v>219</v>
      </c>
      <c r="E342" t="s">
        <v>220</v>
      </c>
      <c r="F342" t="s">
        <v>285</v>
      </c>
      <c r="G342" t="s">
        <v>286</v>
      </c>
      <c r="H342">
        <v>-1</v>
      </c>
      <c r="I342">
        <v>-5</v>
      </c>
      <c r="J342">
        <v>55</v>
      </c>
      <c r="K342">
        <v>51</v>
      </c>
      <c r="L342">
        <v>0</v>
      </c>
      <c r="M342" t="b">
        <f t="shared" si="41"/>
        <v>0</v>
      </c>
      <c r="N342" s="4">
        <f t="shared" si="42"/>
        <v>0</v>
      </c>
      <c r="O342" t="b">
        <f t="shared" si="38"/>
        <v>0</v>
      </c>
      <c r="P342" s="4">
        <v>2</v>
      </c>
      <c r="AI342">
        <f t="shared" ca="1" si="39"/>
        <v>7.0154525325056794</v>
      </c>
      <c r="AJ342">
        <f t="shared" ca="1" si="40"/>
        <v>-4.9199403659350383</v>
      </c>
    </row>
    <row r="343" spans="1:36" x14ac:dyDescent="0.2">
      <c r="A343">
        <v>24</v>
      </c>
      <c r="B343">
        <v>1</v>
      </c>
      <c r="C343" t="s">
        <v>284</v>
      </c>
      <c r="D343" t="s">
        <v>67</v>
      </c>
      <c r="E343" t="s">
        <v>68</v>
      </c>
      <c r="F343" t="s">
        <v>51</v>
      </c>
      <c r="G343" t="s">
        <v>52</v>
      </c>
      <c r="H343">
        <v>-3</v>
      </c>
      <c r="I343">
        <v>-6</v>
      </c>
      <c r="J343">
        <v>90</v>
      </c>
      <c r="K343">
        <v>87</v>
      </c>
      <c r="L343">
        <v>1</v>
      </c>
      <c r="M343" t="b">
        <f t="shared" si="41"/>
        <v>0</v>
      </c>
      <c r="N343" s="4">
        <f t="shared" si="42"/>
        <v>0</v>
      </c>
      <c r="O343" t="b">
        <f t="shared" si="38"/>
        <v>0</v>
      </c>
      <c r="P343" s="4">
        <v>2</v>
      </c>
      <c r="AI343">
        <f t="shared" ca="1" si="39"/>
        <v>1.0987571363539008</v>
      </c>
      <c r="AJ343">
        <f t="shared" ca="1" si="40"/>
        <v>-6.0158215927506324</v>
      </c>
    </row>
    <row r="344" spans="1:36" x14ac:dyDescent="0.2">
      <c r="A344">
        <v>25</v>
      </c>
      <c r="B344">
        <v>2</v>
      </c>
      <c r="C344" t="s">
        <v>284</v>
      </c>
      <c r="D344" t="s">
        <v>101</v>
      </c>
      <c r="E344" t="s">
        <v>102</v>
      </c>
      <c r="F344" t="s">
        <v>67</v>
      </c>
      <c r="G344" t="s">
        <v>68</v>
      </c>
      <c r="H344">
        <v>-6</v>
      </c>
      <c r="I344">
        <v>-1</v>
      </c>
      <c r="J344">
        <v>70</v>
      </c>
      <c r="K344">
        <v>75</v>
      </c>
      <c r="L344">
        <v>1</v>
      </c>
      <c r="M344" t="b">
        <f t="shared" si="41"/>
        <v>0</v>
      </c>
      <c r="N344" s="4">
        <f t="shared" si="42"/>
        <v>0</v>
      </c>
      <c r="O344" t="b">
        <f t="shared" si="38"/>
        <v>0</v>
      </c>
      <c r="P344" s="4">
        <v>2</v>
      </c>
      <c r="AI344">
        <f t="shared" ca="1" si="39"/>
        <v>1.9712180555733645</v>
      </c>
      <c r="AJ344">
        <f t="shared" ca="1" si="40"/>
        <v>-0.91325074826218744</v>
      </c>
    </row>
    <row r="345" spans="1:36" x14ac:dyDescent="0.2">
      <c r="A345">
        <v>30</v>
      </c>
      <c r="B345">
        <v>7</v>
      </c>
      <c r="C345" t="s">
        <v>284</v>
      </c>
      <c r="D345" t="s">
        <v>67</v>
      </c>
      <c r="E345" t="s">
        <v>68</v>
      </c>
      <c r="F345" t="s">
        <v>101</v>
      </c>
      <c r="G345" t="s">
        <v>102</v>
      </c>
      <c r="H345">
        <v>-3</v>
      </c>
      <c r="I345">
        <v>-11</v>
      </c>
      <c r="J345">
        <v>80</v>
      </c>
      <c r="K345">
        <v>72</v>
      </c>
      <c r="L345">
        <v>1</v>
      </c>
      <c r="M345" t="b">
        <f t="shared" si="41"/>
        <v>0</v>
      </c>
      <c r="N345" s="4">
        <f t="shared" si="42"/>
        <v>0</v>
      </c>
      <c r="O345" t="b">
        <f t="shared" si="38"/>
        <v>0</v>
      </c>
      <c r="P345" s="4">
        <v>2</v>
      </c>
      <c r="AI345">
        <f t="shared" ca="1" si="39"/>
        <v>6.9327325514576597</v>
      </c>
      <c r="AJ345">
        <f t="shared" ca="1" si="40"/>
        <v>-11.05050348902129</v>
      </c>
    </row>
    <row r="346" spans="1:36" x14ac:dyDescent="0.2">
      <c r="A346">
        <v>4</v>
      </c>
      <c r="B346">
        <v>2</v>
      </c>
      <c r="C346" t="s">
        <v>284</v>
      </c>
      <c r="D346" t="s">
        <v>101</v>
      </c>
      <c r="E346" t="s">
        <v>102</v>
      </c>
      <c r="F346" t="s">
        <v>67</v>
      </c>
      <c r="G346" t="s">
        <v>68</v>
      </c>
      <c r="H346">
        <v>-5</v>
      </c>
      <c r="I346">
        <v>6</v>
      </c>
      <c r="J346">
        <v>75</v>
      </c>
      <c r="K346">
        <v>86</v>
      </c>
      <c r="L346">
        <v>0</v>
      </c>
      <c r="M346" t="b">
        <f t="shared" si="41"/>
        <v>1</v>
      </c>
      <c r="N346" s="4">
        <f t="shared" si="42"/>
        <v>0</v>
      </c>
      <c r="O346" t="b">
        <f t="shared" si="38"/>
        <v>0</v>
      </c>
      <c r="P346" s="4">
        <v>2</v>
      </c>
      <c r="AI346">
        <f t="shared" ca="1" si="39"/>
        <v>2.035076100698447</v>
      </c>
      <c r="AJ346">
        <f t="shared" ca="1" si="40"/>
        <v>5.9405035303445342</v>
      </c>
    </row>
    <row r="347" spans="1:36" x14ac:dyDescent="0.2">
      <c r="A347">
        <v>7</v>
      </c>
      <c r="B347">
        <v>5</v>
      </c>
      <c r="C347" t="s">
        <v>284</v>
      </c>
      <c r="D347" t="s">
        <v>285</v>
      </c>
      <c r="E347" t="s">
        <v>286</v>
      </c>
      <c r="F347" t="s">
        <v>109</v>
      </c>
      <c r="G347" t="s">
        <v>18</v>
      </c>
      <c r="H347">
        <v>-8</v>
      </c>
      <c r="I347">
        <v>-14</v>
      </c>
      <c r="J347">
        <v>200</v>
      </c>
      <c r="K347">
        <v>194</v>
      </c>
      <c r="L347">
        <v>0</v>
      </c>
      <c r="M347" t="b">
        <f t="shared" si="41"/>
        <v>0</v>
      </c>
      <c r="N347" s="4">
        <f t="shared" si="42"/>
        <v>0</v>
      </c>
      <c r="O347" t="b">
        <f t="shared" si="38"/>
        <v>0</v>
      </c>
      <c r="P347" s="4">
        <v>1</v>
      </c>
      <c r="AI347">
        <f t="shared" ca="1" si="39"/>
        <v>4.9843390216496992</v>
      </c>
      <c r="AJ347">
        <f t="shared" ca="1" si="40"/>
        <v>-14.057197051308723</v>
      </c>
    </row>
    <row r="348" spans="1:36" x14ac:dyDescent="0.2">
      <c r="A348">
        <v>29</v>
      </c>
      <c r="B348">
        <v>6</v>
      </c>
      <c r="C348" t="s">
        <v>284</v>
      </c>
      <c r="D348" t="s">
        <v>101</v>
      </c>
      <c r="E348" t="s">
        <v>102</v>
      </c>
      <c r="F348" t="s">
        <v>120</v>
      </c>
      <c r="G348" t="s">
        <v>121</v>
      </c>
      <c r="H348">
        <v>-1</v>
      </c>
      <c r="I348">
        <v>-3</v>
      </c>
      <c r="J348">
        <v>320</v>
      </c>
      <c r="K348">
        <v>318</v>
      </c>
      <c r="L348">
        <v>1</v>
      </c>
      <c r="M348" t="b">
        <f t="shared" si="41"/>
        <v>0</v>
      </c>
      <c r="N348" s="4">
        <f t="shared" si="42"/>
        <v>0</v>
      </c>
      <c r="O348" t="b">
        <f t="shared" si="38"/>
        <v>0</v>
      </c>
      <c r="P348" s="4">
        <v>1</v>
      </c>
      <c r="AI348">
        <f t="shared" ca="1" si="39"/>
        <v>5.9895480596935453</v>
      </c>
      <c r="AJ348">
        <f t="shared" ca="1" si="40"/>
        <v>-3.0203866233430436</v>
      </c>
    </row>
    <row r="349" spans="1:36" x14ac:dyDescent="0.2">
      <c r="A349">
        <v>1</v>
      </c>
      <c r="B349">
        <v>6</v>
      </c>
      <c r="C349" t="s">
        <v>79</v>
      </c>
      <c r="D349" t="s">
        <v>285</v>
      </c>
      <c r="E349" t="s">
        <v>286</v>
      </c>
      <c r="F349" t="s">
        <v>51</v>
      </c>
      <c r="G349" t="s">
        <v>52</v>
      </c>
      <c r="H349">
        <v>2</v>
      </c>
      <c r="I349">
        <v>-11</v>
      </c>
      <c r="J349">
        <v>165</v>
      </c>
      <c r="K349">
        <v>152</v>
      </c>
      <c r="L349">
        <v>1</v>
      </c>
      <c r="M349" t="b">
        <f t="shared" si="41"/>
        <v>0</v>
      </c>
      <c r="N349" s="4">
        <f t="shared" si="42"/>
        <v>0</v>
      </c>
      <c r="O349" t="b">
        <f t="shared" si="38"/>
        <v>0</v>
      </c>
      <c r="P349" s="4">
        <v>2</v>
      </c>
      <c r="AI349">
        <f t="shared" ca="1" si="39"/>
        <v>6.0826391747320319</v>
      </c>
      <c r="AJ349">
        <f t="shared" ca="1" si="40"/>
        <v>-10.979766239828786</v>
      </c>
    </row>
    <row r="350" spans="1:36" x14ac:dyDescent="0.2">
      <c r="A350">
        <v>1</v>
      </c>
      <c r="B350">
        <v>6</v>
      </c>
      <c r="C350" t="s">
        <v>79</v>
      </c>
      <c r="D350" t="s">
        <v>86</v>
      </c>
      <c r="E350" t="s">
        <v>87</v>
      </c>
      <c r="F350" t="s">
        <v>285</v>
      </c>
      <c r="G350" t="s">
        <v>286</v>
      </c>
      <c r="H350">
        <v>0</v>
      </c>
      <c r="I350">
        <v>-9</v>
      </c>
      <c r="J350">
        <v>125</v>
      </c>
      <c r="K350">
        <v>116</v>
      </c>
      <c r="L350">
        <v>1</v>
      </c>
      <c r="M350" t="b">
        <f t="shared" si="41"/>
        <v>0</v>
      </c>
      <c r="N350" s="4">
        <f t="shared" si="42"/>
        <v>0</v>
      </c>
      <c r="O350" t="b">
        <f t="shared" si="38"/>
        <v>0</v>
      </c>
      <c r="P350" s="4">
        <v>2</v>
      </c>
      <c r="AI350">
        <f t="shared" ca="1" si="39"/>
        <v>5.9609391735935562</v>
      </c>
      <c r="AJ350">
        <f t="shared" ca="1" si="40"/>
        <v>-9.0721681498752673</v>
      </c>
    </row>
    <row r="351" spans="1:36" x14ac:dyDescent="0.2">
      <c r="A351">
        <v>1</v>
      </c>
      <c r="B351">
        <v>6</v>
      </c>
      <c r="C351" t="s">
        <v>79</v>
      </c>
      <c r="D351" t="s">
        <v>51</v>
      </c>
      <c r="E351" t="s">
        <v>52</v>
      </c>
      <c r="F351" t="s">
        <v>58</v>
      </c>
      <c r="G351" t="s">
        <v>59</v>
      </c>
      <c r="H351">
        <v>0</v>
      </c>
      <c r="I351">
        <v>-7</v>
      </c>
      <c r="J351">
        <v>60</v>
      </c>
      <c r="K351">
        <v>53</v>
      </c>
      <c r="L351">
        <v>1</v>
      </c>
      <c r="M351" t="b">
        <f t="shared" si="41"/>
        <v>0</v>
      </c>
      <c r="N351" s="4">
        <f t="shared" si="42"/>
        <v>0</v>
      </c>
      <c r="O351" t="b">
        <f t="shared" si="38"/>
        <v>0</v>
      </c>
      <c r="P351" s="4">
        <v>2</v>
      </c>
      <c r="AI351">
        <f t="shared" ca="1" si="39"/>
        <v>5.9405673423997136</v>
      </c>
      <c r="AJ351">
        <f t="shared" ca="1" si="40"/>
        <v>-7.0894288120364788</v>
      </c>
    </row>
    <row r="352" spans="1:36" x14ac:dyDescent="0.2">
      <c r="A352">
        <v>1</v>
      </c>
      <c r="B352">
        <v>6</v>
      </c>
      <c r="C352" t="s">
        <v>79</v>
      </c>
      <c r="D352" t="s">
        <v>287</v>
      </c>
      <c r="E352" t="s">
        <v>288</v>
      </c>
      <c r="F352" t="s">
        <v>84</v>
      </c>
      <c r="G352" t="s">
        <v>85</v>
      </c>
      <c r="H352">
        <v>-4</v>
      </c>
      <c r="I352">
        <v>-11</v>
      </c>
      <c r="J352">
        <v>135</v>
      </c>
      <c r="K352">
        <v>128</v>
      </c>
      <c r="L352">
        <v>0</v>
      </c>
      <c r="M352" t="b">
        <f t="shared" si="41"/>
        <v>0</v>
      </c>
      <c r="N352" s="4">
        <f t="shared" si="42"/>
        <v>0</v>
      </c>
      <c r="O352" t="b">
        <f t="shared" si="38"/>
        <v>0</v>
      </c>
      <c r="P352" s="4">
        <v>2</v>
      </c>
      <c r="AI352">
        <f t="shared" ca="1" si="39"/>
        <v>5.9862463551383538</v>
      </c>
      <c r="AJ352">
        <f t="shared" ca="1" si="40"/>
        <v>-10.970246364284998</v>
      </c>
    </row>
    <row r="353" spans="1:36" x14ac:dyDescent="0.2">
      <c r="A353">
        <v>1</v>
      </c>
      <c r="B353">
        <v>6</v>
      </c>
      <c r="C353" t="s">
        <v>79</v>
      </c>
      <c r="D353" t="s">
        <v>67</v>
      </c>
      <c r="E353" t="s">
        <v>68</v>
      </c>
      <c r="F353" t="s">
        <v>58</v>
      </c>
      <c r="G353" t="s">
        <v>59</v>
      </c>
      <c r="H353">
        <v>-4</v>
      </c>
      <c r="I353">
        <v>-13</v>
      </c>
      <c r="J353">
        <v>95</v>
      </c>
      <c r="K353">
        <v>86</v>
      </c>
      <c r="L353">
        <v>1</v>
      </c>
      <c r="M353" t="b">
        <f t="shared" si="41"/>
        <v>0</v>
      </c>
      <c r="N353" s="4">
        <f t="shared" si="42"/>
        <v>0</v>
      </c>
      <c r="O353" t="b">
        <f t="shared" si="38"/>
        <v>0</v>
      </c>
      <c r="P353" s="4">
        <v>2</v>
      </c>
      <c r="AI353">
        <f t="shared" ca="1" si="39"/>
        <v>6.0992516572615143</v>
      </c>
      <c r="AJ353">
        <f t="shared" ca="1" si="40"/>
        <v>-12.989623667541219</v>
      </c>
    </row>
    <row r="354" spans="1:36" x14ac:dyDescent="0.2">
      <c r="A354">
        <v>1</v>
      </c>
      <c r="B354">
        <v>6</v>
      </c>
      <c r="C354" t="s">
        <v>79</v>
      </c>
      <c r="D354" t="s">
        <v>243</v>
      </c>
      <c r="E354" t="s">
        <v>244</v>
      </c>
      <c r="F354" t="s">
        <v>101</v>
      </c>
      <c r="G354" t="s">
        <v>102</v>
      </c>
      <c r="H354">
        <v>8</v>
      </c>
      <c r="I354">
        <v>11</v>
      </c>
      <c r="J354">
        <v>75</v>
      </c>
      <c r="K354">
        <v>78</v>
      </c>
      <c r="L354">
        <v>0</v>
      </c>
      <c r="M354" t="b">
        <f t="shared" si="41"/>
        <v>1</v>
      </c>
      <c r="N354" s="4">
        <f t="shared" si="42"/>
        <v>0</v>
      </c>
      <c r="O354" t="b">
        <f t="shared" si="38"/>
        <v>0</v>
      </c>
      <c r="P354" s="4">
        <v>2</v>
      </c>
      <c r="AI354">
        <f t="shared" ca="1" si="39"/>
        <v>5.9560732264306111</v>
      </c>
      <c r="AJ354">
        <f t="shared" ca="1" si="40"/>
        <v>11.064162652350721</v>
      </c>
    </row>
    <row r="355" spans="1:36" x14ac:dyDescent="0.2">
      <c r="A355">
        <v>2</v>
      </c>
      <c r="B355">
        <v>7</v>
      </c>
      <c r="C355" t="s">
        <v>79</v>
      </c>
      <c r="D355" t="s">
        <v>101</v>
      </c>
      <c r="E355" t="s">
        <v>102</v>
      </c>
      <c r="F355" t="s">
        <v>80</v>
      </c>
      <c r="G355" t="s">
        <v>81</v>
      </c>
      <c r="H355">
        <v>7</v>
      </c>
      <c r="I355">
        <v>18</v>
      </c>
      <c r="J355">
        <v>240</v>
      </c>
      <c r="K355">
        <v>251</v>
      </c>
      <c r="L355">
        <v>1</v>
      </c>
      <c r="M355" t="b">
        <f t="shared" si="41"/>
        <v>1</v>
      </c>
      <c r="N355" s="4">
        <f t="shared" si="42"/>
        <v>0</v>
      </c>
      <c r="O355" t="b">
        <f t="shared" si="38"/>
        <v>0</v>
      </c>
      <c r="P355" s="4">
        <v>1</v>
      </c>
      <c r="AI355">
        <f t="shared" ca="1" si="39"/>
        <v>7.0960236120659888</v>
      </c>
      <c r="AJ355">
        <f t="shared" ca="1" si="40"/>
        <v>18.023846969189513</v>
      </c>
    </row>
    <row r="356" spans="1:36" x14ac:dyDescent="0.2">
      <c r="A356">
        <v>2</v>
      </c>
      <c r="B356">
        <v>7</v>
      </c>
      <c r="C356" t="s">
        <v>79</v>
      </c>
      <c r="D356" t="s">
        <v>84</v>
      </c>
      <c r="E356" t="s">
        <v>85</v>
      </c>
      <c r="F356" t="s">
        <v>289</v>
      </c>
      <c r="G356" t="s">
        <v>290</v>
      </c>
      <c r="H356">
        <v>-4</v>
      </c>
      <c r="I356">
        <v>-13</v>
      </c>
      <c r="J356">
        <v>150</v>
      </c>
      <c r="K356">
        <v>141</v>
      </c>
      <c r="L356">
        <v>1</v>
      </c>
      <c r="M356" t="b">
        <f t="shared" si="41"/>
        <v>0</v>
      </c>
      <c r="N356" s="4">
        <f t="shared" si="42"/>
        <v>0</v>
      </c>
      <c r="O356" t="b">
        <f t="shared" si="38"/>
        <v>0</v>
      </c>
      <c r="P356" s="4">
        <v>2</v>
      </c>
      <c r="AI356">
        <f t="shared" ca="1" si="39"/>
        <v>7.0676471643034793</v>
      </c>
      <c r="AJ356">
        <f t="shared" ca="1" si="40"/>
        <v>-12.972402261478026</v>
      </c>
    </row>
    <row r="357" spans="1:36" x14ac:dyDescent="0.2">
      <c r="A357">
        <v>2</v>
      </c>
      <c r="B357">
        <v>7</v>
      </c>
      <c r="C357" t="s">
        <v>79</v>
      </c>
      <c r="D357" t="s">
        <v>32</v>
      </c>
      <c r="E357" t="s">
        <v>33</v>
      </c>
      <c r="F357" t="s">
        <v>70</v>
      </c>
      <c r="G357" t="s">
        <v>71</v>
      </c>
      <c r="H357">
        <v>-1</v>
      </c>
      <c r="I357">
        <v>-15</v>
      </c>
      <c r="J357">
        <v>75</v>
      </c>
      <c r="K357">
        <v>61</v>
      </c>
      <c r="L357">
        <v>1</v>
      </c>
      <c r="M357" t="b">
        <f t="shared" si="41"/>
        <v>0</v>
      </c>
      <c r="N357" s="4">
        <f t="shared" si="42"/>
        <v>0</v>
      </c>
      <c r="O357" t="b">
        <f t="shared" si="38"/>
        <v>0</v>
      </c>
      <c r="P357" s="4">
        <v>2</v>
      </c>
      <c r="AI357">
        <f t="shared" ca="1" si="39"/>
        <v>6.9086503617563144</v>
      </c>
      <c r="AJ357">
        <f t="shared" ca="1" si="40"/>
        <v>-14.916977426345877</v>
      </c>
    </row>
    <row r="358" spans="1:36" x14ac:dyDescent="0.2">
      <c r="A358">
        <v>2</v>
      </c>
      <c r="B358">
        <v>7</v>
      </c>
      <c r="C358" t="s">
        <v>79</v>
      </c>
      <c r="D358" t="s">
        <v>67</v>
      </c>
      <c r="E358" t="s">
        <v>68</v>
      </c>
      <c r="F358" t="s">
        <v>101</v>
      </c>
      <c r="G358" t="s">
        <v>102</v>
      </c>
      <c r="H358">
        <v>6</v>
      </c>
      <c r="I358">
        <v>-5</v>
      </c>
      <c r="J358">
        <v>85</v>
      </c>
      <c r="K358">
        <v>74</v>
      </c>
      <c r="L358">
        <v>0</v>
      </c>
      <c r="M358" t="b">
        <f t="shared" si="41"/>
        <v>0</v>
      </c>
      <c r="N358" s="4">
        <f t="shared" si="42"/>
        <v>0</v>
      </c>
      <c r="O358" t="b">
        <f t="shared" si="38"/>
        <v>0</v>
      </c>
      <c r="P358" s="4">
        <v>2</v>
      </c>
      <c r="AI358">
        <f t="shared" ca="1" si="39"/>
        <v>7.0573675007752348</v>
      </c>
      <c r="AJ358">
        <f t="shared" ca="1" si="40"/>
        <v>-5.00804114557394</v>
      </c>
    </row>
    <row r="359" spans="1:36" x14ac:dyDescent="0.2">
      <c r="A359">
        <v>3</v>
      </c>
      <c r="B359">
        <v>1</v>
      </c>
      <c r="C359" t="s">
        <v>79</v>
      </c>
      <c r="D359" t="s">
        <v>101</v>
      </c>
      <c r="E359" t="s">
        <v>102</v>
      </c>
      <c r="F359" t="s">
        <v>221</v>
      </c>
      <c r="G359" t="s">
        <v>222</v>
      </c>
      <c r="H359">
        <v>6</v>
      </c>
      <c r="I359">
        <v>-8</v>
      </c>
      <c r="J359">
        <v>215</v>
      </c>
      <c r="K359">
        <v>201</v>
      </c>
      <c r="L359">
        <v>0</v>
      </c>
      <c r="M359" t="b">
        <f t="shared" si="41"/>
        <v>0</v>
      </c>
      <c r="N359" s="4">
        <f t="shared" si="42"/>
        <v>0</v>
      </c>
      <c r="O359" t="b">
        <f t="shared" si="38"/>
        <v>0</v>
      </c>
      <c r="P359" s="4">
        <v>1</v>
      </c>
      <c r="AI359">
        <f t="shared" ca="1" si="39"/>
        <v>1.0261616607244255</v>
      </c>
      <c r="AJ359">
        <f t="shared" ca="1" si="40"/>
        <v>-8.0706006986350385</v>
      </c>
    </row>
    <row r="360" spans="1:36" x14ac:dyDescent="0.2">
      <c r="A360">
        <v>3</v>
      </c>
      <c r="B360">
        <v>1</v>
      </c>
      <c r="C360" t="s">
        <v>79</v>
      </c>
      <c r="D360" t="s">
        <v>106</v>
      </c>
      <c r="E360" t="s">
        <v>107</v>
      </c>
      <c r="F360" t="s">
        <v>82</v>
      </c>
      <c r="G360" t="s">
        <v>83</v>
      </c>
      <c r="H360">
        <v>12</v>
      </c>
      <c r="I360">
        <v>4</v>
      </c>
      <c r="J360">
        <v>115</v>
      </c>
      <c r="K360">
        <v>107</v>
      </c>
      <c r="L360">
        <v>1</v>
      </c>
      <c r="M360" t="b">
        <f t="shared" si="41"/>
        <v>1</v>
      </c>
      <c r="N360" s="4">
        <f t="shared" si="42"/>
        <v>0</v>
      </c>
      <c r="O360" t="b">
        <f t="shared" si="38"/>
        <v>0</v>
      </c>
      <c r="P360" s="4">
        <v>2</v>
      </c>
      <c r="AI360">
        <f t="shared" ca="1" si="39"/>
        <v>0.99434253363695924</v>
      </c>
      <c r="AJ360">
        <f t="shared" ca="1" si="40"/>
        <v>3.9452637828487434</v>
      </c>
    </row>
    <row r="361" spans="1:36" x14ac:dyDescent="0.2">
      <c r="A361">
        <v>2</v>
      </c>
      <c r="B361">
        <v>7</v>
      </c>
      <c r="C361" t="s">
        <v>79</v>
      </c>
      <c r="D361" t="s">
        <v>70</v>
      </c>
      <c r="E361" t="s">
        <v>71</v>
      </c>
      <c r="F361" t="s">
        <v>280</v>
      </c>
      <c r="G361" t="s">
        <v>281</v>
      </c>
      <c r="H361">
        <v>7</v>
      </c>
      <c r="I361">
        <v>6</v>
      </c>
      <c r="J361">
        <v>75</v>
      </c>
      <c r="K361">
        <v>74</v>
      </c>
      <c r="L361">
        <v>0</v>
      </c>
      <c r="M361" t="b">
        <f t="shared" si="41"/>
        <v>1</v>
      </c>
      <c r="N361" s="4">
        <f t="shared" si="42"/>
        <v>0</v>
      </c>
      <c r="O361" t="b">
        <f t="shared" si="38"/>
        <v>0</v>
      </c>
      <c r="P361" s="4">
        <v>2</v>
      </c>
      <c r="AI361">
        <f t="shared" ca="1" si="39"/>
        <v>7.0171248209787409</v>
      </c>
      <c r="AJ361">
        <f t="shared" ca="1" si="40"/>
        <v>5.9132925154192666</v>
      </c>
    </row>
    <row r="362" spans="1:36" x14ac:dyDescent="0.2">
      <c r="A362">
        <v>3</v>
      </c>
      <c r="B362">
        <v>1</v>
      </c>
      <c r="C362" t="s">
        <v>79</v>
      </c>
      <c r="D362" t="s">
        <v>27</v>
      </c>
      <c r="E362" t="s">
        <v>28</v>
      </c>
      <c r="F362" t="s">
        <v>221</v>
      </c>
      <c r="G362" t="s">
        <v>222</v>
      </c>
      <c r="H362">
        <v>-5</v>
      </c>
      <c r="I362">
        <v>-8</v>
      </c>
      <c r="J362">
        <v>125</v>
      </c>
      <c r="K362">
        <v>122</v>
      </c>
      <c r="L362">
        <v>0</v>
      </c>
      <c r="M362" t="b">
        <f t="shared" si="41"/>
        <v>0</v>
      </c>
      <c r="N362" s="4">
        <f t="shared" si="42"/>
        <v>0</v>
      </c>
      <c r="O362" t="b">
        <f t="shared" si="38"/>
        <v>0</v>
      </c>
      <c r="P362" s="4">
        <v>2</v>
      </c>
      <c r="AI362">
        <f t="shared" ca="1" si="39"/>
        <v>1.0594322103975213</v>
      </c>
      <c r="AJ362">
        <f t="shared" ca="1" si="40"/>
        <v>-8.0769774121578628</v>
      </c>
    </row>
    <row r="363" spans="1:36" x14ac:dyDescent="0.2">
      <c r="A363">
        <v>23</v>
      </c>
      <c r="B363">
        <v>7</v>
      </c>
      <c r="C363" t="s">
        <v>96</v>
      </c>
      <c r="D363" t="s">
        <v>99</v>
      </c>
      <c r="E363" t="s">
        <v>100</v>
      </c>
      <c r="F363" t="s">
        <v>137</v>
      </c>
      <c r="G363" t="s">
        <v>138</v>
      </c>
      <c r="H363">
        <v>-3</v>
      </c>
      <c r="I363">
        <v>-12</v>
      </c>
      <c r="J363">
        <v>94</v>
      </c>
      <c r="K363">
        <v>85</v>
      </c>
      <c r="L363">
        <v>0</v>
      </c>
      <c r="M363" t="b">
        <f t="shared" si="41"/>
        <v>0</v>
      </c>
      <c r="N363" s="4">
        <f t="shared" si="42"/>
        <v>0</v>
      </c>
      <c r="O363" t="b">
        <f t="shared" si="38"/>
        <v>0</v>
      </c>
      <c r="P363" s="4">
        <v>2</v>
      </c>
      <c r="AI363">
        <f t="shared" ca="1" si="39"/>
        <v>7.0580747972484223</v>
      </c>
      <c r="AJ363">
        <f t="shared" ca="1" si="40"/>
        <v>-12.024511081576829</v>
      </c>
    </row>
    <row r="364" spans="1:36" x14ac:dyDescent="0.2">
      <c r="A364">
        <v>11</v>
      </c>
      <c r="B364">
        <v>2</v>
      </c>
      <c r="C364" t="s">
        <v>96</v>
      </c>
      <c r="D364" t="s">
        <v>291</v>
      </c>
      <c r="E364" t="s">
        <v>292</v>
      </c>
      <c r="F364" t="s">
        <v>99</v>
      </c>
      <c r="G364" t="s">
        <v>100</v>
      </c>
      <c r="H364">
        <v>-15</v>
      </c>
      <c r="I364">
        <v>-23</v>
      </c>
      <c r="J364">
        <v>173</v>
      </c>
      <c r="K364">
        <v>165</v>
      </c>
      <c r="L364">
        <v>1</v>
      </c>
      <c r="M364" t="b">
        <f t="shared" si="41"/>
        <v>0</v>
      </c>
      <c r="N364" s="4">
        <f t="shared" si="42"/>
        <v>0</v>
      </c>
      <c r="O364" t="b">
        <f t="shared" si="38"/>
        <v>0</v>
      </c>
      <c r="P364" s="4">
        <v>2</v>
      </c>
      <c r="AI364">
        <f t="shared" ca="1" si="39"/>
        <v>1.9801568309232698</v>
      </c>
      <c r="AJ364">
        <f t="shared" ca="1" si="40"/>
        <v>-23.076651458893352</v>
      </c>
    </row>
    <row r="365" spans="1:36" x14ac:dyDescent="0.2">
      <c r="A365">
        <v>3</v>
      </c>
      <c r="B365">
        <v>1</v>
      </c>
      <c r="C365" t="s">
        <v>79</v>
      </c>
      <c r="D365" t="s">
        <v>35</v>
      </c>
      <c r="E365" t="s">
        <v>36</v>
      </c>
      <c r="F365" t="s">
        <v>70</v>
      </c>
      <c r="G365" t="s">
        <v>71</v>
      </c>
      <c r="H365">
        <v>-1</v>
      </c>
      <c r="I365">
        <v>-2</v>
      </c>
      <c r="J365">
        <v>265</v>
      </c>
      <c r="K365">
        <v>264</v>
      </c>
      <c r="L365">
        <v>1</v>
      </c>
      <c r="M365" t="b">
        <f t="shared" si="41"/>
        <v>0</v>
      </c>
      <c r="N365" s="4">
        <f t="shared" si="42"/>
        <v>0</v>
      </c>
      <c r="O365" t="b">
        <f t="shared" si="38"/>
        <v>0</v>
      </c>
      <c r="P365" s="4">
        <v>1</v>
      </c>
      <c r="AI365">
        <f t="shared" ca="1" si="39"/>
        <v>1.0346311674435995</v>
      </c>
      <c r="AJ365">
        <f t="shared" ca="1" si="40"/>
        <v>-1.996526175499765</v>
      </c>
    </row>
    <row r="366" spans="1:36" x14ac:dyDescent="0.2">
      <c r="A366">
        <v>3</v>
      </c>
      <c r="B366">
        <v>1</v>
      </c>
      <c r="C366" t="s">
        <v>79</v>
      </c>
      <c r="D366" t="s">
        <v>35</v>
      </c>
      <c r="E366" t="s">
        <v>36</v>
      </c>
      <c r="F366" t="s">
        <v>88</v>
      </c>
      <c r="G366" t="s">
        <v>55</v>
      </c>
      <c r="H366">
        <v>13</v>
      </c>
      <c r="I366">
        <v>0</v>
      </c>
      <c r="J366">
        <v>205</v>
      </c>
      <c r="K366">
        <v>192</v>
      </c>
      <c r="L366">
        <v>0</v>
      </c>
      <c r="M366" t="b">
        <f t="shared" si="41"/>
        <v>0</v>
      </c>
      <c r="N366" s="4">
        <f t="shared" si="42"/>
        <v>0</v>
      </c>
      <c r="O366" t="b">
        <f t="shared" si="38"/>
        <v>0</v>
      </c>
      <c r="P366" s="4">
        <v>1</v>
      </c>
      <c r="AI366">
        <f t="shared" ca="1" si="39"/>
        <v>0.97107653772415758</v>
      </c>
      <c r="AJ366">
        <f t="shared" ca="1" si="40"/>
        <v>-2.3247794568801328E-2</v>
      </c>
    </row>
    <row r="367" spans="1:36" x14ac:dyDescent="0.2">
      <c r="A367">
        <v>3</v>
      </c>
      <c r="B367">
        <v>1</v>
      </c>
      <c r="C367" t="s">
        <v>79</v>
      </c>
      <c r="D367" t="s">
        <v>243</v>
      </c>
      <c r="E367" t="s">
        <v>244</v>
      </c>
      <c r="F367" t="s">
        <v>255</v>
      </c>
      <c r="G367" t="s">
        <v>256</v>
      </c>
      <c r="H367">
        <v>0</v>
      </c>
      <c r="I367">
        <v>-5</v>
      </c>
      <c r="J367">
        <v>65</v>
      </c>
      <c r="K367">
        <v>60</v>
      </c>
      <c r="L367">
        <v>0</v>
      </c>
      <c r="M367" t="b">
        <f t="shared" si="41"/>
        <v>0</v>
      </c>
      <c r="N367" s="4">
        <f t="shared" si="42"/>
        <v>0</v>
      </c>
      <c r="O367" t="b">
        <f t="shared" si="38"/>
        <v>0</v>
      </c>
      <c r="P367" s="4">
        <v>2</v>
      </c>
      <c r="AI367">
        <f t="shared" ca="1" si="39"/>
        <v>0.92307861119805479</v>
      </c>
      <c r="AJ367">
        <f t="shared" ca="1" si="40"/>
        <v>-4.9924824760496769</v>
      </c>
    </row>
    <row r="368" spans="1:36" x14ac:dyDescent="0.2">
      <c r="A368">
        <v>3</v>
      </c>
      <c r="B368">
        <v>1</v>
      </c>
      <c r="C368" t="s">
        <v>79</v>
      </c>
      <c r="D368" t="s">
        <v>243</v>
      </c>
      <c r="E368" t="s">
        <v>244</v>
      </c>
      <c r="F368" t="s">
        <v>101</v>
      </c>
      <c r="G368" t="s">
        <v>102</v>
      </c>
      <c r="H368">
        <v>-4</v>
      </c>
      <c r="I368">
        <v>-16</v>
      </c>
      <c r="J368">
        <v>85</v>
      </c>
      <c r="K368">
        <v>73</v>
      </c>
      <c r="L368">
        <v>1</v>
      </c>
      <c r="M368" t="b">
        <f t="shared" si="41"/>
        <v>0</v>
      </c>
      <c r="N368" s="4">
        <f t="shared" si="42"/>
        <v>0</v>
      </c>
      <c r="O368" t="b">
        <f t="shared" si="38"/>
        <v>0</v>
      </c>
      <c r="P368" s="4">
        <v>2</v>
      </c>
      <c r="AI368">
        <f t="shared" ca="1" si="39"/>
        <v>1.0513549442911689</v>
      </c>
      <c r="AJ368">
        <f t="shared" ca="1" si="40"/>
        <v>-16.088025842261565</v>
      </c>
    </row>
    <row r="369" spans="1:36" x14ac:dyDescent="0.2">
      <c r="A369">
        <v>4</v>
      </c>
      <c r="B369">
        <v>2</v>
      </c>
      <c r="C369" t="s">
        <v>79</v>
      </c>
      <c r="D369" t="s">
        <v>82</v>
      </c>
      <c r="E369" t="s">
        <v>83</v>
      </c>
      <c r="F369" t="s">
        <v>49</v>
      </c>
      <c r="G369" t="s">
        <v>50</v>
      </c>
      <c r="H369">
        <v>-4</v>
      </c>
      <c r="I369">
        <v>-13</v>
      </c>
      <c r="J369">
        <v>225</v>
      </c>
      <c r="K369">
        <v>216</v>
      </c>
      <c r="L369">
        <v>0</v>
      </c>
      <c r="M369" t="b">
        <f t="shared" si="41"/>
        <v>0</v>
      </c>
      <c r="N369" s="4">
        <f t="shared" si="42"/>
        <v>0</v>
      </c>
      <c r="O369" t="b">
        <f t="shared" si="38"/>
        <v>0</v>
      </c>
      <c r="P369" s="4">
        <v>1</v>
      </c>
      <c r="AI369">
        <f t="shared" ca="1" si="39"/>
        <v>1.9748632292769601</v>
      </c>
      <c r="AJ369">
        <f t="shared" ca="1" si="40"/>
        <v>-13.077627399377187</v>
      </c>
    </row>
    <row r="370" spans="1:36" x14ac:dyDescent="0.2">
      <c r="A370">
        <v>4</v>
      </c>
      <c r="B370">
        <v>2</v>
      </c>
      <c r="C370" t="s">
        <v>79</v>
      </c>
      <c r="D370" t="s">
        <v>285</v>
      </c>
      <c r="E370" t="s">
        <v>286</v>
      </c>
      <c r="F370" t="s">
        <v>183</v>
      </c>
      <c r="G370" t="s">
        <v>184</v>
      </c>
      <c r="H370">
        <v>33</v>
      </c>
      <c r="I370">
        <v>25</v>
      </c>
      <c r="J370">
        <v>95</v>
      </c>
      <c r="K370">
        <v>87</v>
      </c>
      <c r="L370">
        <v>0</v>
      </c>
      <c r="M370" t="b">
        <f t="shared" si="41"/>
        <v>1</v>
      </c>
      <c r="N370" s="4">
        <f t="shared" si="42"/>
        <v>0</v>
      </c>
      <c r="O370" t="b">
        <f t="shared" si="38"/>
        <v>0</v>
      </c>
      <c r="P370" s="4">
        <v>2</v>
      </c>
      <c r="AI370">
        <f t="shared" ca="1" si="39"/>
        <v>1.9010708924950079</v>
      </c>
      <c r="AJ370">
        <f t="shared" ca="1" si="40"/>
        <v>24.990230185697591</v>
      </c>
    </row>
    <row r="371" spans="1:36" x14ac:dyDescent="0.2">
      <c r="A371">
        <v>4</v>
      </c>
      <c r="B371">
        <v>2</v>
      </c>
      <c r="C371" t="s">
        <v>79</v>
      </c>
      <c r="D371" t="s">
        <v>110</v>
      </c>
      <c r="E371" t="s">
        <v>111</v>
      </c>
      <c r="F371" t="s">
        <v>235</v>
      </c>
      <c r="G371" t="s">
        <v>236</v>
      </c>
      <c r="H371">
        <v>0</v>
      </c>
      <c r="I371">
        <v>-14</v>
      </c>
      <c r="J371">
        <v>165</v>
      </c>
      <c r="K371">
        <v>151</v>
      </c>
      <c r="L371">
        <v>1</v>
      </c>
      <c r="M371" t="b">
        <f t="shared" si="41"/>
        <v>0</v>
      </c>
      <c r="N371" s="4">
        <f t="shared" si="42"/>
        <v>0</v>
      </c>
      <c r="O371" t="b">
        <f t="shared" si="38"/>
        <v>0</v>
      </c>
      <c r="P371" s="4">
        <v>2</v>
      </c>
      <c r="AI371">
        <f t="shared" ca="1" si="39"/>
        <v>1.9089827465430007</v>
      </c>
      <c r="AJ371">
        <f t="shared" ca="1" si="40"/>
        <v>-13.918879804305147</v>
      </c>
    </row>
    <row r="372" spans="1:36" x14ac:dyDescent="0.2">
      <c r="A372">
        <v>4</v>
      </c>
      <c r="B372">
        <v>2</v>
      </c>
      <c r="C372" t="s">
        <v>79</v>
      </c>
      <c r="D372" t="s">
        <v>110</v>
      </c>
      <c r="E372" t="s">
        <v>111</v>
      </c>
      <c r="F372" t="s">
        <v>88</v>
      </c>
      <c r="G372" t="s">
        <v>55</v>
      </c>
      <c r="H372">
        <v>-1</v>
      </c>
      <c r="I372">
        <v>-2</v>
      </c>
      <c r="J372">
        <v>85</v>
      </c>
      <c r="K372">
        <v>84</v>
      </c>
      <c r="L372">
        <v>0</v>
      </c>
      <c r="M372" t="b">
        <f t="shared" si="41"/>
        <v>0</v>
      </c>
      <c r="N372" s="4">
        <f t="shared" si="42"/>
        <v>0</v>
      </c>
      <c r="O372" t="b">
        <f t="shared" si="38"/>
        <v>0</v>
      </c>
      <c r="P372" s="4">
        <v>2</v>
      </c>
      <c r="AI372">
        <f t="shared" ca="1" si="39"/>
        <v>1.9247111753488855</v>
      </c>
      <c r="AJ372">
        <f t="shared" ca="1" si="40"/>
        <v>-1.9177569902963456</v>
      </c>
    </row>
    <row r="373" spans="1:36" x14ac:dyDescent="0.2">
      <c r="A373">
        <v>5</v>
      </c>
      <c r="B373">
        <v>3</v>
      </c>
      <c r="C373" t="s">
        <v>79</v>
      </c>
      <c r="D373" t="s">
        <v>82</v>
      </c>
      <c r="E373" t="s">
        <v>83</v>
      </c>
      <c r="F373" t="s">
        <v>276</v>
      </c>
      <c r="G373" t="s">
        <v>277</v>
      </c>
      <c r="H373">
        <v>-3</v>
      </c>
      <c r="I373">
        <v>-6</v>
      </c>
      <c r="J373">
        <v>85</v>
      </c>
      <c r="K373">
        <v>82</v>
      </c>
      <c r="L373">
        <v>0</v>
      </c>
      <c r="M373" t="b">
        <f t="shared" si="41"/>
        <v>0</v>
      </c>
      <c r="N373" s="4">
        <f t="shared" si="42"/>
        <v>0</v>
      </c>
      <c r="O373" t="b">
        <f t="shared" si="38"/>
        <v>0</v>
      </c>
      <c r="P373" s="4">
        <v>2</v>
      </c>
      <c r="AI373">
        <f t="shared" ca="1" si="39"/>
        <v>3.0852615589325816</v>
      </c>
      <c r="AJ373">
        <f t="shared" ca="1" si="40"/>
        <v>-5.9903344023972185</v>
      </c>
    </row>
    <row r="374" spans="1:36" x14ac:dyDescent="0.2">
      <c r="A374">
        <v>5</v>
      </c>
      <c r="B374">
        <v>3</v>
      </c>
      <c r="C374" t="s">
        <v>79</v>
      </c>
      <c r="D374" t="s">
        <v>51</v>
      </c>
      <c r="E374" t="s">
        <v>52</v>
      </c>
      <c r="F374" t="s">
        <v>219</v>
      </c>
      <c r="G374" t="s">
        <v>220</v>
      </c>
      <c r="H374">
        <v>-6</v>
      </c>
      <c r="I374">
        <v>-10</v>
      </c>
      <c r="J374">
        <v>160</v>
      </c>
      <c r="K374">
        <v>156</v>
      </c>
      <c r="L374">
        <v>0</v>
      </c>
      <c r="M374" t="b">
        <f t="shared" si="41"/>
        <v>0</v>
      </c>
      <c r="N374" s="4">
        <f t="shared" si="42"/>
        <v>0</v>
      </c>
      <c r="O374" t="b">
        <f t="shared" si="38"/>
        <v>0</v>
      </c>
      <c r="P374" s="4">
        <v>2</v>
      </c>
      <c r="AI374">
        <f t="shared" ca="1" si="39"/>
        <v>3.0604281699803781</v>
      </c>
      <c r="AJ374">
        <f t="shared" ca="1" si="40"/>
        <v>-9.930700750718449</v>
      </c>
    </row>
    <row r="375" spans="1:36" x14ac:dyDescent="0.2">
      <c r="A375">
        <v>5</v>
      </c>
      <c r="B375">
        <v>3</v>
      </c>
      <c r="C375" t="s">
        <v>79</v>
      </c>
      <c r="D375" t="s">
        <v>101</v>
      </c>
      <c r="E375" t="s">
        <v>102</v>
      </c>
      <c r="F375" t="s">
        <v>213</v>
      </c>
      <c r="G375" t="s">
        <v>214</v>
      </c>
      <c r="H375">
        <v>-1</v>
      </c>
      <c r="I375">
        <v>-12</v>
      </c>
      <c r="J375">
        <v>170</v>
      </c>
      <c r="K375">
        <v>159</v>
      </c>
      <c r="L375">
        <v>1</v>
      </c>
      <c r="M375" t="b">
        <f t="shared" si="41"/>
        <v>0</v>
      </c>
      <c r="N375" s="4">
        <f t="shared" si="42"/>
        <v>0</v>
      </c>
      <c r="O375" t="b">
        <f t="shared" si="38"/>
        <v>0</v>
      </c>
      <c r="P375" s="4">
        <v>2</v>
      </c>
      <c r="AI375">
        <f t="shared" ca="1" si="39"/>
        <v>2.9970086703243073</v>
      </c>
      <c r="AJ375">
        <f t="shared" ca="1" si="40"/>
        <v>-12.073463238931406</v>
      </c>
    </row>
    <row r="376" spans="1:36" x14ac:dyDescent="0.2">
      <c r="A376">
        <v>4</v>
      </c>
      <c r="B376">
        <v>2</v>
      </c>
      <c r="C376" t="s">
        <v>79</v>
      </c>
      <c r="D376" t="s">
        <v>293</v>
      </c>
      <c r="E376" t="s">
        <v>294</v>
      </c>
      <c r="F376" t="s">
        <v>285</v>
      </c>
      <c r="G376" t="s">
        <v>286</v>
      </c>
      <c r="H376">
        <v>0</v>
      </c>
      <c r="I376">
        <v>-2</v>
      </c>
      <c r="J376">
        <v>60</v>
      </c>
      <c r="K376">
        <v>58</v>
      </c>
      <c r="L376">
        <v>0</v>
      </c>
      <c r="M376" t="b">
        <f t="shared" si="41"/>
        <v>0</v>
      </c>
      <c r="N376" s="4">
        <f t="shared" si="42"/>
        <v>0</v>
      </c>
      <c r="O376" t="b">
        <f t="shared" si="38"/>
        <v>0</v>
      </c>
      <c r="P376" s="4">
        <v>2</v>
      </c>
      <c r="AI376">
        <f t="shared" ca="1" si="39"/>
        <v>1.9244794961918346</v>
      </c>
      <c r="AJ376">
        <f t="shared" ca="1" si="40"/>
        <v>-2.0893809600596338</v>
      </c>
    </row>
    <row r="377" spans="1:36" x14ac:dyDescent="0.2">
      <c r="A377">
        <v>5</v>
      </c>
      <c r="B377">
        <v>3</v>
      </c>
      <c r="C377" t="s">
        <v>79</v>
      </c>
      <c r="D377" t="s">
        <v>70</v>
      </c>
      <c r="E377" t="s">
        <v>71</v>
      </c>
      <c r="F377" t="s">
        <v>137</v>
      </c>
      <c r="G377" t="s">
        <v>138</v>
      </c>
      <c r="H377">
        <v>34</v>
      </c>
      <c r="I377">
        <v>29</v>
      </c>
      <c r="J377">
        <v>285</v>
      </c>
      <c r="K377">
        <v>280</v>
      </c>
      <c r="L377">
        <v>1</v>
      </c>
      <c r="M377" t="b">
        <f t="shared" si="41"/>
        <v>1</v>
      </c>
      <c r="N377" s="4">
        <f t="shared" si="42"/>
        <v>0</v>
      </c>
      <c r="O377" t="b">
        <f t="shared" si="38"/>
        <v>0</v>
      </c>
      <c r="P377" s="4">
        <v>1</v>
      </c>
      <c r="AI377">
        <f t="shared" ca="1" si="39"/>
        <v>3.0008382838863188</v>
      </c>
      <c r="AJ377">
        <f t="shared" ca="1" si="40"/>
        <v>29.027942249297773</v>
      </c>
    </row>
    <row r="378" spans="1:36" x14ac:dyDescent="0.2">
      <c r="A378">
        <v>5</v>
      </c>
      <c r="B378">
        <v>3</v>
      </c>
      <c r="C378" t="s">
        <v>79</v>
      </c>
      <c r="D378" t="s">
        <v>243</v>
      </c>
      <c r="E378" t="s">
        <v>244</v>
      </c>
      <c r="F378" t="s">
        <v>70</v>
      </c>
      <c r="G378" t="s">
        <v>71</v>
      </c>
      <c r="H378">
        <v>7</v>
      </c>
      <c r="I378">
        <v>-15</v>
      </c>
      <c r="J378">
        <v>310</v>
      </c>
      <c r="K378">
        <v>288</v>
      </c>
      <c r="L378">
        <v>0</v>
      </c>
      <c r="M378" t="b">
        <f t="shared" si="41"/>
        <v>0</v>
      </c>
      <c r="N378" s="4">
        <f t="shared" si="42"/>
        <v>0</v>
      </c>
      <c r="O378" t="b">
        <f t="shared" si="38"/>
        <v>0</v>
      </c>
      <c r="P378" s="4">
        <v>1</v>
      </c>
      <c r="AI378">
        <f t="shared" ca="1" si="39"/>
        <v>2.9553829523352202</v>
      </c>
      <c r="AJ378">
        <f t="shared" ca="1" si="40"/>
        <v>-15.074396972493041</v>
      </c>
    </row>
    <row r="379" spans="1:36" x14ac:dyDescent="0.2">
      <c r="A379">
        <v>5</v>
      </c>
      <c r="B379">
        <v>3</v>
      </c>
      <c r="C379" t="s">
        <v>79</v>
      </c>
      <c r="D379" t="s">
        <v>94</v>
      </c>
      <c r="E379" t="s">
        <v>95</v>
      </c>
      <c r="F379" t="s">
        <v>35</v>
      </c>
      <c r="G379" t="s">
        <v>36</v>
      </c>
      <c r="H379">
        <v>4</v>
      </c>
      <c r="I379">
        <v>8</v>
      </c>
      <c r="J379">
        <v>65</v>
      </c>
      <c r="K379">
        <v>69</v>
      </c>
      <c r="L379">
        <v>0</v>
      </c>
      <c r="M379" t="b">
        <f t="shared" si="41"/>
        <v>1</v>
      </c>
      <c r="N379" s="4">
        <f t="shared" si="42"/>
        <v>0</v>
      </c>
      <c r="O379" t="b">
        <f t="shared" si="38"/>
        <v>0</v>
      </c>
      <c r="P379" s="4">
        <v>2</v>
      </c>
      <c r="AI379">
        <f t="shared" ca="1" si="39"/>
        <v>3.014156068421765</v>
      </c>
      <c r="AJ379">
        <f t="shared" ca="1" si="40"/>
        <v>8.0253248151345762</v>
      </c>
    </row>
    <row r="380" spans="1:36" x14ac:dyDescent="0.2">
      <c r="A380">
        <v>5</v>
      </c>
      <c r="B380">
        <v>3</v>
      </c>
      <c r="C380" t="s">
        <v>79</v>
      </c>
      <c r="D380" t="s">
        <v>35</v>
      </c>
      <c r="E380" t="s">
        <v>36</v>
      </c>
      <c r="F380" t="s">
        <v>211</v>
      </c>
      <c r="G380" t="s">
        <v>212</v>
      </c>
      <c r="H380">
        <v>-2</v>
      </c>
      <c r="I380">
        <v>-12</v>
      </c>
      <c r="J380">
        <v>100</v>
      </c>
      <c r="K380">
        <v>90</v>
      </c>
      <c r="L380">
        <v>1</v>
      </c>
      <c r="M380" t="b">
        <f t="shared" si="41"/>
        <v>0</v>
      </c>
      <c r="N380" s="4">
        <f t="shared" si="42"/>
        <v>0</v>
      </c>
      <c r="O380" t="b">
        <f t="shared" si="38"/>
        <v>0</v>
      </c>
      <c r="P380" s="4">
        <v>2</v>
      </c>
      <c r="AI380">
        <f t="shared" ca="1" si="39"/>
        <v>2.9852472570777469</v>
      </c>
      <c r="AJ380">
        <f t="shared" ca="1" si="40"/>
        <v>-12.079011018940985</v>
      </c>
    </row>
    <row r="381" spans="1:36" x14ac:dyDescent="0.2">
      <c r="A381">
        <v>6</v>
      </c>
      <c r="B381">
        <v>4</v>
      </c>
      <c r="C381" t="s">
        <v>79</v>
      </c>
      <c r="D381" t="s">
        <v>106</v>
      </c>
      <c r="E381" t="s">
        <v>107</v>
      </c>
      <c r="F381" t="s">
        <v>118</v>
      </c>
      <c r="G381" t="s">
        <v>119</v>
      </c>
      <c r="H381">
        <v>4</v>
      </c>
      <c r="I381">
        <v>-4</v>
      </c>
      <c r="J381">
        <v>85</v>
      </c>
      <c r="K381">
        <v>77</v>
      </c>
      <c r="L381">
        <v>0</v>
      </c>
      <c r="M381" t="b">
        <f t="shared" si="41"/>
        <v>0</v>
      </c>
      <c r="N381" s="4">
        <f t="shared" si="42"/>
        <v>0</v>
      </c>
      <c r="O381" t="b">
        <f t="shared" si="38"/>
        <v>0</v>
      </c>
      <c r="P381" s="4">
        <v>2</v>
      </c>
      <c r="AI381">
        <f t="shared" ca="1" si="39"/>
        <v>3.9289764080883951</v>
      </c>
      <c r="AJ381">
        <f t="shared" ca="1" si="40"/>
        <v>-4.0673535803463121</v>
      </c>
    </row>
    <row r="382" spans="1:36" x14ac:dyDescent="0.2">
      <c r="A382">
        <v>6</v>
      </c>
      <c r="B382">
        <v>4</v>
      </c>
      <c r="C382" t="s">
        <v>79</v>
      </c>
      <c r="D382" t="s">
        <v>84</v>
      </c>
      <c r="E382" t="s">
        <v>85</v>
      </c>
      <c r="F382" t="s">
        <v>40</v>
      </c>
      <c r="G382" t="s">
        <v>41</v>
      </c>
      <c r="H382">
        <v>2</v>
      </c>
      <c r="I382">
        <v>7</v>
      </c>
      <c r="J382">
        <v>100</v>
      </c>
      <c r="K382">
        <v>105</v>
      </c>
      <c r="L382">
        <v>1</v>
      </c>
      <c r="M382" t="b">
        <f t="shared" si="41"/>
        <v>1</v>
      </c>
      <c r="N382" s="4">
        <f t="shared" si="42"/>
        <v>0</v>
      </c>
      <c r="O382" t="b">
        <f t="shared" si="38"/>
        <v>0</v>
      </c>
      <c r="P382" s="4">
        <v>2</v>
      </c>
      <c r="AI382">
        <f t="shared" ca="1" si="39"/>
        <v>4.0314333586352484</v>
      </c>
      <c r="AJ382">
        <f t="shared" ca="1" si="40"/>
        <v>6.9528776264681733</v>
      </c>
    </row>
    <row r="383" spans="1:36" x14ac:dyDescent="0.2">
      <c r="A383">
        <v>6</v>
      </c>
      <c r="B383">
        <v>4</v>
      </c>
      <c r="C383" t="s">
        <v>79</v>
      </c>
      <c r="D383" t="s">
        <v>70</v>
      </c>
      <c r="E383" t="s">
        <v>71</v>
      </c>
      <c r="F383" t="s">
        <v>84</v>
      </c>
      <c r="G383" t="s">
        <v>85</v>
      </c>
      <c r="H383">
        <v>10</v>
      </c>
      <c r="I383">
        <v>5</v>
      </c>
      <c r="J383">
        <v>140</v>
      </c>
      <c r="K383">
        <v>135</v>
      </c>
      <c r="L383">
        <v>0</v>
      </c>
      <c r="M383" t="b">
        <f t="shared" si="41"/>
        <v>1</v>
      </c>
      <c r="N383" s="4">
        <f t="shared" si="42"/>
        <v>0</v>
      </c>
      <c r="O383" t="b">
        <f t="shared" si="38"/>
        <v>0</v>
      </c>
      <c r="P383" s="4">
        <v>2</v>
      </c>
      <c r="AI383">
        <f t="shared" ca="1" si="39"/>
        <v>3.9715166014100709</v>
      </c>
      <c r="AJ383">
        <f t="shared" ca="1" si="40"/>
        <v>4.9717492907535989</v>
      </c>
    </row>
    <row r="384" spans="1:36" x14ac:dyDescent="0.2">
      <c r="A384">
        <v>6</v>
      </c>
      <c r="B384">
        <v>4</v>
      </c>
      <c r="C384" t="s">
        <v>79</v>
      </c>
      <c r="D384" t="s">
        <v>223</v>
      </c>
      <c r="E384" t="s">
        <v>224</v>
      </c>
      <c r="F384" t="s">
        <v>88</v>
      </c>
      <c r="G384" t="s">
        <v>55</v>
      </c>
      <c r="H384">
        <v>4</v>
      </c>
      <c r="I384">
        <v>-11</v>
      </c>
      <c r="J384">
        <v>75</v>
      </c>
      <c r="K384">
        <v>60</v>
      </c>
      <c r="L384">
        <v>0</v>
      </c>
      <c r="M384" t="b">
        <f t="shared" si="41"/>
        <v>0</v>
      </c>
      <c r="N384" s="4">
        <f t="shared" si="42"/>
        <v>0</v>
      </c>
      <c r="O384" t="b">
        <f t="shared" si="38"/>
        <v>0</v>
      </c>
      <c r="P384" s="4">
        <v>2</v>
      </c>
      <c r="AI384">
        <f t="shared" ca="1" si="39"/>
        <v>4.0290887200799901</v>
      </c>
      <c r="AJ384">
        <f t="shared" ca="1" si="40"/>
        <v>-10.94392384723189</v>
      </c>
    </row>
    <row r="385" spans="1:36" x14ac:dyDescent="0.2">
      <c r="A385">
        <v>6</v>
      </c>
      <c r="B385">
        <v>4</v>
      </c>
      <c r="C385" t="s">
        <v>79</v>
      </c>
      <c r="D385" t="s">
        <v>27</v>
      </c>
      <c r="E385" t="s">
        <v>28</v>
      </c>
      <c r="F385" t="s">
        <v>82</v>
      </c>
      <c r="G385" t="s">
        <v>83</v>
      </c>
      <c r="H385">
        <v>1</v>
      </c>
      <c r="I385">
        <v>-12</v>
      </c>
      <c r="J385">
        <v>195</v>
      </c>
      <c r="K385">
        <v>182</v>
      </c>
      <c r="L385">
        <v>1</v>
      </c>
      <c r="M385" t="b">
        <f t="shared" si="41"/>
        <v>0</v>
      </c>
      <c r="N385" s="4">
        <f t="shared" si="42"/>
        <v>0</v>
      </c>
      <c r="O385" t="b">
        <f t="shared" si="38"/>
        <v>0</v>
      </c>
      <c r="P385" s="4">
        <v>1</v>
      </c>
      <c r="AI385">
        <f t="shared" ca="1" si="39"/>
        <v>4.0826718252545087</v>
      </c>
      <c r="AJ385">
        <f t="shared" ca="1" si="40"/>
        <v>-11.971579148137863</v>
      </c>
    </row>
    <row r="386" spans="1:36" x14ac:dyDescent="0.2">
      <c r="A386">
        <v>6</v>
      </c>
      <c r="B386">
        <v>4</v>
      </c>
      <c r="C386" t="s">
        <v>79</v>
      </c>
      <c r="D386" t="s">
        <v>82</v>
      </c>
      <c r="E386" t="s">
        <v>83</v>
      </c>
      <c r="F386" t="s">
        <v>291</v>
      </c>
      <c r="G386" t="s">
        <v>292</v>
      </c>
      <c r="H386">
        <v>-5</v>
      </c>
      <c r="I386">
        <v>-13</v>
      </c>
      <c r="J386">
        <v>95</v>
      </c>
      <c r="K386">
        <v>87</v>
      </c>
      <c r="L386">
        <v>1</v>
      </c>
      <c r="M386" t="b">
        <f t="shared" si="41"/>
        <v>0</v>
      </c>
      <c r="N386" s="4">
        <f t="shared" si="42"/>
        <v>0</v>
      </c>
      <c r="O386" t="b">
        <f t="shared" ref="O386:O449" si="43">I386&gt;T$19</f>
        <v>0</v>
      </c>
      <c r="P386" s="4">
        <v>2</v>
      </c>
      <c r="AI386">
        <f t="shared" ref="AI386:AI449" ca="1" si="44">B386+RAND()*0.2+-0.1</f>
        <v>3.9451185618053244</v>
      </c>
      <c r="AJ386">
        <f t="shared" ref="AJ386:AJ449" ca="1" si="45">I386+RAND()*0.2+-0.1</f>
        <v>-13.00217558926432</v>
      </c>
    </row>
    <row r="387" spans="1:36" x14ac:dyDescent="0.2">
      <c r="A387">
        <v>6</v>
      </c>
      <c r="B387">
        <v>4</v>
      </c>
      <c r="C387" t="s">
        <v>79</v>
      </c>
      <c r="D387" t="s">
        <v>82</v>
      </c>
      <c r="E387" t="s">
        <v>83</v>
      </c>
      <c r="F387" t="s">
        <v>285</v>
      </c>
      <c r="G387" t="s">
        <v>286</v>
      </c>
      <c r="H387">
        <v>4</v>
      </c>
      <c r="I387">
        <v>8</v>
      </c>
      <c r="J387">
        <v>60</v>
      </c>
      <c r="K387">
        <v>64</v>
      </c>
      <c r="L387">
        <v>0</v>
      </c>
      <c r="M387" t="b">
        <f t="shared" ref="M387:M450" si="46">I387&gt;0</f>
        <v>1</v>
      </c>
      <c r="N387" s="4">
        <f t="shared" ref="N387:N450" si="47">IF(I387&gt;30,1,0)</f>
        <v>0</v>
      </c>
      <c r="O387" t="b">
        <f t="shared" si="43"/>
        <v>0</v>
      </c>
      <c r="P387" s="4">
        <v>2</v>
      </c>
      <c r="AI387">
        <f t="shared" ca="1" si="44"/>
        <v>4.0696497014380126</v>
      </c>
      <c r="AJ387">
        <f t="shared" ca="1" si="45"/>
        <v>7.9850533273325954</v>
      </c>
    </row>
    <row r="388" spans="1:36" x14ac:dyDescent="0.2">
      <c r="A388">
        <v>7</v>
      </c>
      <c r="B388">
        <v>5</v>
      </c>
      <c r="C388" t="s">
        <v>79</v>
      </c>
      <c r="D388" t="s">
        <v>101</v>
      </c>
      <c r="E388" t="s">
        <v>102</v>
      </c>
      <c r="F388" t="s">
        <v>170</v>
      </c>
      <c r="G388" t="s">
        <v>171</v>
      </c>
      <c r="H388">
        <v>-5</v>
      </c>
      <c r="I388">
        <v>-8</v>
      </c>
      <c r="J388">
        <v>135</v>
      </c>
      <c r="K388">
        <v>132</v>
      </c>
      <c r="L388">
        <v>0</v>
      </c>
      <c r="M388" t="b">
        <f t="shared" si="46"/>
        <v>0</v>
      </c>
      <c r="N388" s="4">
        <f t="shared" si="47"/>
        <v>0</v>
      </c>
      <c r="O388" t="b">
        <f t="shared" si="43"/>
        <v>0</v>
      </c>
      <c r="P388" s="4">
        <v>2</v>
      </c>
      <c r="AI388">
        <f t="shared" ca="1" si="44"/>
        <v>5.0273684659752167</v>
      </c>
      <c r="AJ388">
        <f t="shared" ca="1" si="45"/>
        <v>-7.9954733682432941</v>
      </c>
    </row>
    <row r="389" spans="1:36" x14ac:dyDescent="0.2">
      <c r="A389">
        <v>6</v>
      </c>
      <c r="B389">
        <v>4</v>
      </c>
      <c r="C389" t="s">
        <v>79</v>
      </c>
      <c r="D389" t="s">
        <v>139</v>
      </c>
      <c r="E389" t="s">
        <v>140</v>
      </c>
      <c r="F389" t="s">
        <v>255</v>
      </c>
      <c r="G389" t="s">
        <v>256</v>
      </c>
      <c r="H389">
        <v>3</v>
      </c>
      <c r="I389">
        <v>1</v>
      </c>
      <c r="J389">
        <v>70</v>
      </c>
      <c r="K389">
        <v>68</v>
      </c>
      <c r="L389">
        <v>1</v>
      </c>
      <c r="M389" t="b">
        <f t="shared" si="46"/>
        <v>1</v>
      </c>
      <c r="N389" s="4">
        <f t="shared" si="47"/>
        <v>0</v>
      </c>
      <c r="O389" t="b">
        <f t="shared" si="43"/>
        <v>0</v>
      </c>
      <c r="P389" s="4">
        <v>2</v>
      </c>
      <c r="AI389">
        <f t="shared" ca="1" si="44"/>
        <v>3.9136561471789988</v>
      </c>
      <c r="AJ389">
        <f t="shared" ca="1" si="45"/>
        <v>1.0222465768219555</v>
      </c>
    </row>
    <row r="390" spans="1:36" x14ac:dyDescent="0.2">
      <c r="A390">
        <v>7</v>
      </c>
      <c r="B390">
        <v>5</v>
      </c>
      <c r="C390" t="s">
        <v>79</v>
      </c>
      <c r="D390" t="s">
        <v>295</v>
      </c>
      <c r="E390" t="s">
        <v>296</v>
      </c>
      <c r="F390" t="s">
        <v>285</v>
      </c>
      <c r="G390" t="s">
        <v>286</v>
      </c>
      <c r="H390">
        <v>13</v>
      </c>
      <c r="I390">
        <v>9</v>
      </c>
      <c r="J390">
        <v>100</v>
      </c>
      <c r="K390">
        <v>96</v>
      </c>
      <c r="L390">
        <v>0</v>
      </c>
      <c r="M390" t="b">
        <f t="shared" si="46"/>
        <v>1</v>
      </c>
      <c r="N390" s="4">
        <f t="shared" si="47"/>
        <v>0</v>
      </c>
      <c r="O390" t="b">
        <f t="shared" si="43"/>
        <v>0</v>
      </c>
      <c r="P390" s="4">
        <v>2</v>
      </c>
      <c r="AI390">
        <f t="shared" ca="1" si="44"/>
        <v>5.0087976573684232</v>
      </c>
      <c r="AJ390">
        <f t="shared" ca="1" si="45"/>
        <v>8.9436471866099918</v>
      </c>
    </row>
    <row r="391" spans="1:36" x14ac:dyDescent="0.2">
      <c r="A391">
        <v>7</v>
      </c>
      <c r="B391">
        <v>5</v>
      </c>
      <c r="C391" t="s">
        <v>79</v>
      </c>
      <c r="D391" t="s">
        <v>80</v>
      </c>
      <c r="E391" t="s">
        <v>81</v>
      </c>
      <c r="F391" t="s">
        <v>101</v>
      </c>
      <c r="G391" t="s">
        <v>102</v>
      </c>
      <c r="H391">
        <v>-1</v>
      </c>
      <c r="I391">
        <v>-5</v>
      </c>
      <c r="J391">
        <v>260</v>
      </c>
      <c r="K391">
        <v>256</v>
      </c>
      <c r="L391">
        <v>1</v>
      </c>
      <c r="M391" t="b">
        <f t="shared" si="46"/>
        <v>0</v>
      </c>
      <c r="N391" s="4">
        <f t="shared" si="47"/>
        <v>0</v>
      </c>
      <c r="O391" t="b">
        <f t="shared" si="43"/>
        <v>0</v>
      </c>
      <c r="P391" s="4">
        <v>1</v>
      </c>
      <c r="AI391">
        <f t="shared" ca="1" si="44"/>
        <v>4.9740032245680394</v>
      </c>
      <c r="AJ391">
        <f t="shared" ca="1" si="45"/>
        <v>-5.0292237203311148</v>
      </c>
    </row>
    <row r="392" spans="1:36" x14ac:dyDescent="0.2">
      <c r="A392">
        <v>7</v>
      </c>
      <c r="B392">
        <v>5</v>
      </c>
      <c r="C392" t="s">
        <v>79</v>
      </c>
      <c r="D392" t="s">
        <v>70</v>
      </c>
      <c r="E392" t="s">
        <v>71</v>
      </c>
      <c r="F392" t="s">
        <v>112</v>
      </c>
      <c r="G392" t="s">
        <v>113</v>
      </c>
      <c r="H392">
        <v>-4</v>
      </c>
      <c r="I392">
        <v>-9</v>
      </c>
      <c r="J392">
        <v>70</v>
      </c>
      <c r="K392">
        <v>65</v>
      </c>
      <c r="L392">
        <v>0</v>
      </c>
      <c r="M392" t="b">
        <f t="shared" si="46"/>
        <v>0</v>
      </c>
      <c r="N392" s="4">
        <f t="shared" si="47"/>
        <v>0</v>
      </c>
      <c r="O392" t="b">
        <f t="shared" si="43"/>
        <v>0</v>
      </c>
      <c r="P392" s="4">
        <v>2</v>
      </c>
      <c r="AI392">
        <f t="shared" ca="1" si="44"/>
        <v>5.0174695349818661</v>
      </c>
      <c r="AJ392">
        <f t="shared" ca="1" si="45"/>
        <v>-9.077038284592426</v>
      </c>
    </row>
    <row r="393" spans="1:36" x14ac:dyDescent="0.2">
      <c r="A393">
        <v>7</v>
      </c>
      <c r="B393">
        <v>5</v>
      </c>
      <c r="C393" t="s">
        <v>79</v>
      </c>
      <c r="D393" t="s">
        <v>94</v>
      </c>
      <c r="E393" t="s">
        <v>95</v>
      </c>
      <c r="F393" t="s">
        <v>139</v>
      </c>
      <c r="G393" t="s">
        <v>140</v>
      </c>
      <c r="H393">
        <v>13</v>
      </c>
      <c r="I393">
        <v>6</v>
      </c>
      <c r="J393">
        <v>75</v>
      </c>
      <c r="K393">
        <v>68</v>
      </c>
      <c r="L393">
        <v>0</v>
      </c>
      <c r="M393" t="b">
        <f t="shared" si="46"/>
        <v>1</v>
      </c>
      <c r="N393" s="4">
        <f t="shared" si="47"/>
        <v>0</v>
      </c>
      <c r="O393" t="b">
        <f t="shared" si="43"/>
        <v>0</v>
      </c>
      <c r="P393" s="4">
        <v>2</v>
      </c>
      <c r="AI393">
        <f t="shared" ca="1" si="44"/>
        <v>4.9059451701505266</v>
      </c>
      <c r="AJ393">
        <f t="shared" ca="1" si="45"/>
        <v>6.0239844986021707</v>
      </c>
    </row>
    <row r="394" spans="1:36" x14ac:dyDescent="0.2">
      <c r="A394">
        <v>6</v>
      </c>
      <c r="B394">
        <v>4</v>
      </c>
      <c r="C394" t="s">
        <v>79</v>
      </c>
      <c r="D394" t="s">
        <v>243</v>
      </c>
      <c r="E394" t="s">
        <v>244</v>
      </c>
      <c r="F394" t="s">
        <v>88</v>
      </c>
      <c r="G394" t="s">
        <v>55</v>
      </c>
      <c r="H394">
        <v>-1</v>
      </c>
      <c r="I394">
        <v>-29</v>
      </c>
      <c r="J394">
        <v>250</v>
      </c>
      <c r="K394">
        <v>222</v>
      </c>
      <c r="L394">
        <v>0</v>
      </c>
      <c r="M394" t="b">
        <f t="shared" si="46"/>
        <v>0</v>
      </c>
      <c r="N394" s="4">
        <f t="shared" si="47"/>
        <v>0</v>
      </c>
      <c r="O394" t="b">
        <f t="shared" si="43"/>
        <v>0</v>
      </c>
      <c r="P394" s="4">
        <v>1</v>
      </c>
      <c r="AI394">
        <f t="shared" ca="1" si="44"/>
        <v>3.9982928682073609</v>
      </c>
      <c r="AJ394">
        <f t="shared" ca="1" si="45"/>
        <v>-28.970007638314133</v>
      </c>
    </row>
    <row r="395" spans="1:36" x14ac:dyDescent="0.2">
      <c r="A395">
        <v>6</v>
      </c>
      <c r="B395">
        <v>4</v>
      </c>
      <c r="C395" t="s">
        <v>79</v>
      </c>
      <c r="D395" t="s">
        <v>211</v>
      </c>
      <c r="E395" t="s">
        <v>212</v>
      </c>
      <c r="F395" t="s">
        <v>51</v>
      </c>
      <c r="G395" t="s">
        <v>52</v>
      </c>
      <c r="H395">
        <v>14</v>
      </c>
      <c r="I395">
        <v>17</v>
      </c>
      <c r="J395">
        <v>75</v>
      </c>
      <c r="K395">
        <v>78</v>
      </c>
      <c r="L395">
        <v>0</v>
      </c>
      <c r="M395" t="b">
        <f t="shared" si="46"/>
        <v>1</v>
      </c>
      <c r="N395" s="4">
        <f t="shared" si="47"/>
        <v>0</v>
      </c>
      <c r="O395" t="b">
        <f t="shared" si="43"/>
        <v>0</v>
      </c>
      <c r="P395" s="4">
        <v>2</v>
      </c>
      <c r="AI395">
        <f t="shared" ca="1" si="44"/>
        <v>4.0180865842982021</v>
      </c>
      <c r="AJ395">
        <f t="shared" ca="1" si="45"/>
        <v>17.034964377704807</v>
      </c>
    </row>
    <row r="396" spans="1:36" x14ac:dyDescent="0.2">
      <c r="A396">
        <v>7</v>
      </c>
      <c r="B396">
        <v>5</v>
      </c>
      <c r="C396" t="s">
        <v>79</v>
      </c>
      <c r="D396" t="s">
        <v>35</v>
      </c>
      <c r="E396" t="s">
        <v>36</v>
      </c>
      <c r="F396" t="s">
        <v>139</v>
      </c>
      <c r="G396" t="s">
        <v>140</v>
      </c>
      <c r="H396">
        <v>23</v>
      </c>
      <c r="I396">
        <v>17</v>
      </c>
      <c r="J396">
        <v>110</v>
      </c>
      <c r="K396">
        <v>104</v>
      </c>
      <c r="L396">
        <v>0</v>
      </c>
      <c r="M396" t="b">
        <f t="shared" si="46"/>
        <v>1</v>
      </c>
      <c r="N396" s="4">
        <f t="shared" si="47"/>
        <v>0</v>
      </c>
      <c r="O396" t="b">
        <f t="shared" si="43"/>
        <v>0</v>
      </c>
      <c r="P396" s="4">
        <v>2</v>
      </c>
      <c r="AI396">
        <f t="shared" ca="1" si="44"/>
        <v>5.0510801852377618</v>
      </c>
      <c r="AJ396">
        <f t="shared" ca="1" si="45"/>
        <v>16.905963803653396</v>
      </c>
    </row>
    <row r="397" spans="1:36" x14ac:dyDescent="0.2">
      <c r="A397">
        <v>7</v>
      </c>
      <c r="B397">
        <v>5</v>
      </c>
      <c r="C397" t="s">
        <v>79</v>
      </c>
      <c r="D397" t="s">
        <v>213</v>
      </c>
      <c r="E397" t="s">
        <v>214</v>
      </c>
      <c r="F397" t="s">
        <v>99</v>
      </c>
      <c r="G397" t="s">
        <v>100</v>
      </c>
      <c r="H397">
        <v>1</v>
      </c>
      <c r="I397">
        <v>-8</v>
      </c>
      <c r="J397">
        <v>135</v>
      </c>
      <c r="K397">
        <v>126</v>
      </c>
      <c r="L397">
        <v>0</v>
      </c>
      <c r="M397" t="b">
        <f t="shared" si="46"/>
        <v>0</v>
      </c>
      <c r="N397" s="4">
        <f t="shared" si="47"/>
        <v>0</v>
      </c>
      <c r="O397" t="b">
        <f t="shared" si="43"/>
        <v>0</v>
      </c>
      <c r="P397" s="4">
        <v>2</v>
      </c>
      <c r="AI397">
        <f t="shared" ca="1" si="44"/>
        <v>4.9721742187309337</v>
      </c>
      <c r="AJ397">
        <f t="shared" ca="1" si="45"/>
        <v>-7.9016093833254617</v>
      </c>
    </row>
    <row r="398" spans="1:36" x14ac:dyDescent="0.2">
      <c r="A398">
        <v>7</v>
      </c>
      <c r="B398">
        <v>5</v>
      </c>
      <c r="C398" t="s">
        <v>79</v>
      </c>
      <c r="D398" t="s">
        <v>221</v>
      </c>
      <c r="E398" t="s">
        <v>222</v>
      </c>
      <c r="F398" t="s">
        <v>285</v>
      </c>
      <c r="G398" t="s">
        <v>286</v>
      </c>
      <c r="H398">
        <v>0</v>
      </c>
      <c r="I398">
        <v>-4</v>
      </c>
      <c r="J398">
        <v>95</v>
      </c>
      <c r="K398">
        <v>91</v>
      </c>
      <c r="L398">
        <v>0</v>
      </c>
      <c r="M398" t="b">
        <f t="shared" si="46"/>
        <v>0</v>
      </c>
      <c r="N398" s="4">
        <f t="shared" si="47"/>
        <v>0</v>
      </c>
      <c r="O398" t="b">
        <f t="shared" si="43"/>
        <v>0</v>
      </c>
      <c r="P398" s="4">
        <v>2</v>
      </c>
      <c r="AI398">
        <f t="shared" ca="1" si="44"/>
        <v>5.0721446463362021</v>
      </c>
      <c r="AJ398">
        <f t="shared" ca="1" si="45"/>
        <v>-4.0587595697638728</v>
      </c>
    </row>
    <row r="399" spans="1:36" x14ac:dyDescent="0.2">
      <c r="A399">
        <v>8</v>
      </c>
      <c r="B399">
        <v>6</v>
      </c>
      <c r="C399" t="s">
        <v>79</v>
      </c>
      <c r="D399" t="s">
        <v>88</v>
      </c>
      <c r="E399" t="s">
        <v>55</v>
      </c>
      <c r="F399" t="s">
        <v>27</v>
      </c>
      <c r="G399" t="s">
        <v>28</v>
      </c>
      <c r="H399">
        <v>-5</v>
      </c>
      <c r="I399">
        <v>-24</v>
      </c>
      <c r="J399">
        <v>110</v>
      </c>
      <c r="K399">
        <v>91</v>
      </c>
      <c r="L399">
        <v>1</v>
      </c>
      <c r="M399" t="b">
        <f t="shared" si="46"/>
        <v>0</v>
      </c>
      <c r="N399" s="4">
        <f t="shared" si="47"/>
        <v>0</v>
      </c>
      <c r="O399" t="b">
        <f t="shared" si="43"/>
        <v>0</v>
      </c>
      <c r="P399" s="4">
        <v>2</v>
      </c>
      <c r="AI399">
        <f t="shared" ca="1" si="44"/>
        <v>5.9090747935169841</v>
      </c>
      <c r="AJ399">
        <f t="shared" ca="1" si="45"/>
        <v>-23.92687671704703</v>
      </c>
    </row>
    <row r="400" spans="1:36" x14ac:dyDescent="0.2">
      <c r="A400">
        <v>8</v>
      </c>
      <c r="B400">
        <v>6</v>
      </c>
      <c r="C400" t="s">
        <v>79</v>
      </c>
      <c r="D400" t="s">
        <v>89</v>
      </c>
      <c r="E400" t="s">
        <v>90</v>
      </c>
      <c r="F400" t="s">
        <v>235</v>
      </c>
      <c r="G400" t="s">
        <v>236</v>
      </c>
      <c r="H400">
        <v>-4</v>
      </c>
      <c r="I400">
        <v>-5</v>
      </c>
      <c r="J400">
        <v>185</v>
      </c>
      <c r="K400">
        <v>184</v>
      </c>
      <c r="L400">
        <v>1</v>
      </c>
      <c r="M400" t="b">
        <f t="shared" si="46"/>
        <v>0</v>
      </c>
      <c r="N400" s="4">
        <f t="shared" si="47"/>
        <v>0</v>
      </c>
      <c r="O400" t="b">
        <f t="shared" si="43"/>
        <v>0</v>
      </c>
      <c r="P400" s="4">
        <v>2</v>
      </c>
      <c r="AI400">
        <f t="shared" ca="1" si="44"/>
        <v>6.0346272285145277</v>
      </c>
      <c r="AJ400">
        <f t="shared" ca="1" si="45"/>
        <v>-5.0577593222894484</v>
      </c>
    </row>
    <row r="401" spans="1:36" x14ac:dyDescent="0.2">
      <c r="A401">
        <v>8</v>
      </c>
      <c r="B401">
        <v>6</v>
      </c>
      <c r="C401" t="s">
        <v>79</v>
      </c>
      <c r="D401" t="s">
        <v>217</v>
      </c>
      <c r="E401" t="s">
        <v>218</v>
      </c>
      <c r="F401" t="s">
        <v>84</v>
      </c>
      <c r="G401" t="s">
        <v>85</v>
      </c>
      <c r="H401">
        <v>-4</v>
      </c>
      <c r="I401">
        <v>-25</v>
      </c>
      <c r="J401">
        <v>135</v>
      </c>
      <c r="K401">
        <v>114</v>
      </c>
      <c r="L401">
        <v>0</v>
      </c>
      <c r="M401" t="b">
        <f t="shared" si="46"/>
        <v>0</v>
      </c>
      <c r="N401" s="4">
        <f t="shared" si="47"/>
        <v>0</v>
      </c>
      <c r="O401" t="b">
        <f t="shared" si="43"/>
        <v>0</v>
      </c>
      <c r="P401" s="4">
        <v>2</v>
      </c>
      <c r="AI401">
        <f t="shared" ca="1" si="44"/>
        <v>6.0502393684413214</v>
      </c>
      <c r="AJ401">
        <f t="shared" ca="1" si="45"/>
        <v>-24.966098041088706</v>
      </c>
    </row>
    <row r="402" spans="1:36" x14ac:dyDescent="0.2">
      <c r="A402">
        <v>8</v>
      </c>
      <c r="B402">
        <v>6</v>
      </c>
      <c r="C402" t="s">
        <v>79</v>
      </c>
      <c r="D402" t="s">
        <v>139</v>
      </c>
      <c r="E402" t="s">
        <v>140</v>
      </c>
      <c r="F402" t="s">
        <v>255</v>
      </c>
      <c r="G402" t="s">
        <v>256</v>
      </c>
      <c r="H402">
        <v>-2</v>
      </c>
      <c r="I402">
        <v>-4</v>
      </c>
      <c r="J402">
        <v>70</v>
      </c>
      <c r="K402">
        <v>68</v>
      </c>
      <c r="L402">
        <v>1</v>
      </c>
      <c r="M402" t="b">
        <f t="shared" si="46"/>
        <v>0</v>
      </c>
      <c r="N402" s="4">
        <f t="shared" si="47"/>
        <v>0</v>
      </c>
      <c r="O402" t="b">
        <f t="shared" si="43"/>
        <v>0</v>
      </c>
      <c r="P402" s="4">
        <v>2</v>
      </c>
      <c r="AI402">
        <f t="shared" ca="1" si="44"/>
        <v>6.0402595655231144</v>
      </c>
      <c r="AJ402">
        <f t="shared" ca="1" si="45"/>
        <v>-4.0090185207136253</v>
      </c>
    </row>
    <row r="403" spans="1:36" x14ac:dyDescent="0.2">
      <c r="A403">
        <v>9</v>
      </c>
      <c r="B403">
        <v>7</v>
      </c>
      <c r="C403" t="s">
        <v>79</v>
      </c>
      <c r="D403" t="s">
        <v>37</v>
      </c>
      <c r="E403" t="s">
        <v>38</v>
      </c>
      <c r="F403" t="s">
        <v>88</v>
      </c>
      <c r="G403" t="s">
        <v>55</v>
      </c>
      <c r="H403">
        <v>13</v>
      </c>
      <c r="I403">
        <v>0</v>
      </c>
      <c r="J403">
        <v>130</v>
      </c>
      <c r="K403">
        <v>117</v>
      </c>
      <c r="L403">
        <v>1</v>
      </c>
      <c r="M403" t="b">
        <f t="shared" si="46"/>
        <v>0</v>
      </c>
      <c r="N403" s="4">
        <f t="shared" si="47"/>
        <v>0</v>
      </c>
      <c r="O403" t="b">
        <f t="shared" si="43"/>
        <v>0</v>
      </c>
      <c r="P403" s="4">
        <v>2</v>
      </c>
      <c r="AI403">
        <f t="shared" ca="1" si="44"/>
        <v>6.9999870215858371</v>
      </c>
      <c r="AJ403">
        <f t="shared" ca="1" si="45"/>
        <v>3.4950777235111252E-2</v>
      </c>
    </row>
    <row r="404" spans="1:36" x14ac:dyDescent="0.2">
      <c r="A404">
        <v>9</v>
      </c>
      <c r="B404">
        <v>7</v>
      </c>
      <c r="C404" t="s">
        <v>79</v>
      </c>
      <c r="D404" t="s">
        <v>84</v>
      </c>
      <c r="E404" t="s">
        <v>85</v>
      </c>
      <c r="F404" t="s">
        <v>89</v>
      </c>
      <c r="G404" t="s">
        <v>90</v>
      </c>
      <c r="H404">
        <v>0</v>
      </c>
      <c r="I404">
        <v>8</v>
      </c>
      <c r="J404">
        <v>165</v>
      </c>
      <c r="K404">
        <v>173</v>
      </c>
      <c r="L404">
        <v>1</v>
      </c>
      <c r="M404" t="b">
        <f t="shared" si="46"/>
        <v>1</v>
      </c>
      <c r="N404" s="4">
        <f t="shared" si="47"/>
        <v>0</v>
      </c>
      <c r="O404" t="b">
        <f t="shared" si="43"/>
        <v>0</v>
      </c>
      <c r="P404" s="4">
        <v>2</v>
      </c>
      <c r="AI404">
        <f t="shared" ca="1" si="44"/>
        <v>6.9795950685993908</v>
      </c>
      <c r="AJ404">
        <f t="shared" ca="1" si="45"/>
        <v>8.0510403551843837</v>
      </c>
    </row>
    <row r="405" spans="1:36" x14ac:dyDescent="0.2">
      <c r="A405">
        <v>9</v>
      </c>
      <c r="B405">
        <v>7</v>
      </c>
      <c r="C405" t="s">
        <v>79</v>
      </c>
      <c r="D405" t="s">
        <v>70</v>
      </c>
      <c r="E405" t="s">
        <v>71</v>
      </c>
      <c r="F405" t="s">
        <v>297</v>
      </c>
      <c r="G405" t="s">
        <v>298</v>
      </c>
      <c r="H405">
        <v>0</v>
      </c>
      <c r="I405">
        <v>0</v>
      </c>
      <c r="J405">
        <v>70</v>
      </c>
      <c r="K405">
        <v>70</v>
      </c>
      <c r="L405">
        <v>0</v>
      </c>
      <c r="M405" t="b">
        <f t="shared" si="46"/>
        <v>0</v>
      </c>
      <c r="N405" s="4">
        <f t="shared" si="47"/>
        <v>0</v>
      </c>
      <c r="O405" t="b">
        <f t="shared" si="43"/>
        <v>0</v>
      </c>
      <c r="P405" s="4">
        <v>2</v>
      </c>
      <c r="AI405">
        <f t="shared" ca="1" si="44"/>
        <v>7.0808703457206414</v>
      </c>
      <c r="AJ405">
        <f t="shared" ca="1" si="45"/>
        <v>4.6138107756754754E-2</v>
      </c>
    </row>
    <row r="406" spans="1:36" x14ac:dyDescent="0.2">
      <c r="A406">
        <v>9</v>
      </c>
      <c r="B406">
        <v>7</v>
      </c>
      <c r="C406" t="s">
        <v>79</v>
      </c>
      <c r="D406" t="s">
        <v>70</v>
      </c>
      <c r="E406" t="s">
        <v>71</v>
      </c>
      <c r="F406" t="s">
        <v>235</v>
      </c>
      <c r="G406" t="s">
        <v>236</v>
      </c>
      <c r="H406">
        <v>-4</v>
      </c>
      <c r="I406">
        <v>-27</v>
      </c>
      <c r="J406">
        <v>155</v>
      </c>
      <c r="K406">
        <v>132</v>
      </c>
      <c r="L406">
        <v>1</v>
      </c>
      <c r="M406" t="b">
        <f t="shared" si="46"/>
        <v>0</v>
      </c>
      <c r="N406" s="4">
        <f t="shared" si="47"/>
        <v>0</v>
      </c>
      <c r="O406" t="b">
        <f t="shared" si="43"/>
        <v>0</v>
      </c>
      <c r="P406" s="4">
        <v>2</v>
      </c>
      <c r="AI406">
        <f t="shared" ca="1" si="44"/>
        <v>6.9264901103967551</v>
      </c>
      <c r="AJ406">
        <f t="shared" ca="1" si="45"/>
        <v>-26.91367244437911</v>
      </c>
    </row>
    <row r="407" spans="1:36" x14ac:dyDescent="0.2">
      <c r="A407">
        <v>9</v>
      </c>
      <c r="B407">
        <v>7</v>
      </c>
      <c r="C407" t="s">
        <v>79</v>
      </c>
      <c r="D407" t="s">
        <v>70</v>
      </c>
      <c r="E407" t="s">
        <v>71</v>
      </c>
      <c r="F407" t="s">
        <v>89</v>
      </c>
      <c r="G407" t="s">
        <v>90</v>
      </c>
      <c r="H407">
        <v>-4</v>
      </c>
      <c r="I407">
        <v>-13</v>
      </c>
      <c r="J407">
        <v>75</v>
      </c>
      <c r="K407">
        <v>66</v>
      </c>
      <c r="L407">
        <v>0</v>
      </c>
      <c r="M407" t="b">
        <f t="shared" si="46"/>
        <v>0</v>
      </c>
      <c r="N407" s="4">
        <f t="shared" si="47"/>
        <v>0</v>
      </c>
      <c r="O407" t="b">
        <f t="shared" si="43"/>
        <v>0</v>
      </c>
      <c r="P407" s="4">
        <v>2</v>
      </c>
      <c r="AI407">
        <f t="shared" ca="1" si="44"/>
        <v>7.0218854420531276</v>
      </c>
      <c r="AJ407">
        <f t="shared" ca="1" si="45"/>
        <v>-13.087689710883577</v>
      </c>
    </row>
    <row r="408" spans="1:36" x14ac:dyDescent="0.2">
      <c r="A408">
        <v>9</v>
      </c>
      <c r="B408">
        <v>7</v>
      </c>
      <c r="C408" t="s">
        <v>79</v>
      </c>
      <c r="D408" t="s">
        <v>135</v>
      </c>
      <c r="E408" t="s">
        <v>136</v>
      </c>
      <c r="F408" t="s">
        <v>103</v>
      </c>
      <c r="G408" t="s">
        <v>104</v>
      </c>
      <c r="H408">
        <v>-6</v>
      </c>
      <c r="I408">
        <v>-8</v>
      </c>
      <c r="J408">
        <v>70</v>
      </c>
      <c r="K408">
        <v>68</v>
      </c>
      <c r="L408">
        <v>0</v>
      </c>
      <c r="M408" t="b">
        <f t="shared" si="46"/>
        <v>0</v>
      </c>
      <c r="N408" s="4">
        <f t="shared" si="47"/>
        <v>0</v>
      </c>
      <c r="O408" t="b">
        <f t="shared" si="43"/>
        <v>0</v>
      </c>
      <c r="P408" s="4">
        <v>2</v>
      </c>
      <c r="AI408">
        <f t="shared" ca="1" si="44"/>
        <v>7.060439144270851</v>
      </c>
      <c r="AJ408">
        <f t="shared" ca="1" si="45"/>
        <v>-7.9606328552710153</v>
      </c>
    </row>
    <row r="409" spans="1:36" x14ac:dyDescent="0.2">
      <c r="A409">
        <v>9</v>
      </c>
      <c r="B409">
        <v>7</v>
      </c>
      <c r="C409" t="s">
        <v>79</v>
      </c>
      <c r="D409" t="s">
        <v>60</v>
      </c>
      <c r="E409" t="s">
        <v>61</v>
      </c>
      <c r="F409" t="s">
        <v>243</v>
      </c>
      <c r="G409" t="s">
        <v>244</v>
      </c>
      <c r="H409">
        <v>2</v>
      </c>
      <c r="I409">
        <v>11</v>
      </c>
      <c r="J409">
        <v>125</v>
      </c>
      <c r="K409">
        <v>134</v>
      </c>
      <c r="L409">
        <v>0</v>
      </c>
      <c r="M409" t="b">
        <f t="shared" si="46"/>
        <v>1</v>
      </c>
      <c r="N409" s="4">
        <f t="shared" si="47"/>
        <v>0</v>
      </c>
      <c r="O409" t="b">
        <f t="shared" si="43"/>
        <v>0</v>
      </c>
      <c r="P409" s="4">
        <v>2</v>
      </c>
      <c r="AI409">
        <f t="shared" ca="1" si="44"/>
        <v>6.9335647812683936</v>
      </c>
      <c r="AJ409">
        <f t="shared" ca="1" si="45"/>
        <v>11.054588258556894</v>
      </c>
    </row>
    <row r="410" spans="1:36" x14ac:dyDescent="0.2">
      <c r="A410">
        <v>10</v>
      </c>
      <c r="B410">
        <v>1</v>
      </c>
      <c r="C410" t="s">
        <v>79</v>
      </c>
      <c r="D410" t="s">
        <v>37</v>
      </c>
      <c r="E410" t="s">
        <v>38</v>
      </c>
      <c r="F410" t="s">
        <v>46</v>
      </c>
      <c r="G410" t="s">
        <v>47</v>
      </c>
      <c r="H410">
        <v>2</v>
      </c>
      <c r="I410">
        <v>-11</v>
      </c>
      <c r="J410">
        <v>130</v>
      </c>
      <c r="K410">
        <v>117</v>
      </c>
      <c r="L410">
        <v>1</v>
      </c>
      <c r="M410" t="b">
        <f t="shared" si="46"/>
        <v>0</v>
      </c>
      <c r="N410" s="4">
        <f t="shared" si="47"/>
        <v>0</v>
      </c>
      <c r="O410" t="b">
        <f t="shared" si="43"/>
        <v>0</v>
      </c>
      <c r="P410" s="4">
        <v>2</v>
      </c>
      <c r="AI410">
        <f t="shared" ca="1" si="44"/>
        <v>0.90246335185701765</v>
      </c>
      <c r="AJ410">
        <f t="shared" ca="1" si="45"/>
        <v>-11.015452653653686</v>
      </c>
    </row>
    <row r="411" spans="1:36" x14ac:dyDescent="0.2">
      <c r="A411">
        <v>10</v>
      </c>
      <c r="B411">
        <v>1</v>
      </c>
      <c r="C411" t="s">
        <v>79</v>
      </c>
      <c r="D411" t="s">
        <v>118</v>
      </c>
      <c r="E411" t="s">
        <v>119</v>
      </c>
      <c r="F411" t="s">
        <v>285</v>
      </c>
      <c r="G411" t="s">
        <v>286</v>
      </c>
      <c r="H411">
        <v>0</v>
      </c>
      <c r="I411">
        <v>14</v>
      </c>
      <c r="J411">
        <v>155</v>
      </c>
      <c r="K411">
        <v>169</v>
      </c>
      <c r="L411">
        <v>1</v>
      </c>
      <c r="M411" t="b">
        <f t="shared" si="46"/>
        <v>1</v>
      </c>
      <c r="N411" s="4">
        <f t="shared" si="47"/>
        <v>0</v>
      </c>
      <c r="O411" t="b">
        <f t="shared" si="43"/>
        <v>0</v>
      </c>
      <c r="P411" s="4">
        <v>2</v>
      </c>
      <c r="AI411">
        <f t="shared" ca="1" si="44"/>
        <v>1.0840714368823883</v>
      </c>
      <c r="AJ411">
        <f t="shared" ca="1" si="45"/>
        <v>13.925283996836463</v>
      </c>
    </row>
    <row r="412" spans="1:36" x14ac:dyDescent="0.2">
      <c r="A412">
        <v>10</v>
      </c>
      <c r="B412">
        <v>1</v>
      </c>
      <c r="C412" t="s">
        <v>79</v>
      </c>
      <c r="D412" t="s">
        <v>243</v>
      </c>
      <c r="E412" t="s">
        <v>244</v>
      </c>
      <c r="F412" t="s">
        <v>58</v>
      </c>
      <c r="G412" t="s">
        <v>59</v>
      </c>
      <c r="H412">
        <v>-2</v>
      </c>
      <c r="I412">
        <v>-5</v>
      </c>
      <c r="J412">
        <v>85</v>
      </c>
      <c r="K412">
        <v>82</v>
      </c>
      <c r="L412">
        <v>1</v>
      </c>
      <c r="M412" t="b">
        <f t="shared" si="46"/>
        <v>0</v>
      </c>
      <c r="N412" s="4">
        <f t="shared" si="47"/>
        <v>0</v>
      </c>
      <c r="O412" t="b">
        <f t="shared" si="43"/>
        <v>0</v>
      </c>
      <c r="P412" s="4">
        <v>2</v>
      </c>
      <c r="AI412">
        <f t="shared" ca="1" si="44"/>
        <v>0.92253577846741208</v>
      </c>
      <c r="AJ412">
        <f t="shared" ca="1" si="45"/>
        <v>-5.089920380001379</v>
      </c>
    </row>
    <row r="413" spans="1:36" x14ac:dyDescent="0.2">
      <c r="A413">
        <v>9</v>
      </c>
      <c r="B413">
        <v>7</v>
      </c>
      <c r="C413" t="s">
        <v>79</v>
      </c>
      <c r="D413" t="s">
        <v>51</v>
      </c>
      <c r="E413" t="s">
        <v>52</v>
      </c>
      <c r="F413" t="s">
        <v>285</v>
      </c>
      <c r="G413" t="s">
        <v>286</v>
      </c>
      <c r="H413">
        <v>-1</v>
      </c>
      <c r="I413">
        <v>-14</v>
      </c>
      <c r="J413">
        <v>165</v>
      </c>
      <c r="K413">
        <v>152</v>
      </c>
      <c r="L413">
        <v>1</v>
      </c>
      <c r="M413" t="b">
        <f t="shared" si="46"/>
        <v>0</v>
      </c>
      <c r="N413" s="4">
        <f t="shared" si="47"/>
        <v>0</v>
      </c>
      <c r="O413" t="b">
        <f t="shared" si="43"/>
        <v>0</v>
      </c>
      <c r="P413" s="4">
        <v>2</v>
      </c>
      <c r="AI413">
        <f t="shared" ca="1" si="44"/>
        <v>6.979161794185079</v>
      </c>
      <c r="AJ413">
        <f t="shared" ca="1" si="45"/>
        <v>-14.061840882675126</v>
      </c>
    </row>
    <row r="414" spans="1:36" x14ac:dyDescent="0.2">
      <c r="A414">
        <v>10</v>
      </c>
      <c r="B414">
        <v>1</v>
      </c>
      <c r="C414" t="s">
        <v>79</v>
      </c>
      <c r="D414" t="s">
        <v>80</v>
      </c>
      <c r="E414" t="s">
        <v>81</v>
      </c>
      <c r="F414" t="s">
        <v>46</v>
      </c>
      <c r="G414" t="s">
        <v>47</v>
      </c>
      <c r="H414">
        <v>1</v>
      </c>
      <c r="I414">
        <v>3</v>
      </c>
      <c r="J414">
        <v>115</v>
      </c>
      <c r="K414">
        <v>117</v>
      </c>
      <c r="L414">
        <v>1</v>
      </c>
      <c r="M414" t="b">
        <f t="shared" si="46"/>
        <v>1</v>
      </c>
      <c r="N414" s="4">
        <f t="shared" si="47"/>
        <v>0</v>
      </c>
      <c r="O414" t="b">
        <f t="shared" si="43"/>
        <v>0</v>
      </c>
      <c r="P414" s="4">
        <v>2</v>
      </c>
      <c r="AI414">
        <f t="shared" ca="1" si="44"/>
        <v>1.0570256818543309</v>
      </c>
      <c r="AJ414">
        <f t="shared" ca="1" si="45"/>
        <v>3.0039807950998214</v>
      </c>
    </row>
    <row r="415" spans="1:36" x14ac:dyDescent="0.2">
      <c r="A415">
        <v>10</v>
      </c>
      <c r="B415">
        <v>1</v>
      </c>
      <c r="C415" t="s">
        <v>79</v>
      </c>
      <c r="D415" t="s">
        <v>70</v>
      </c>
      <c r="E415" t="s">
        <v>71</v>
      </c>
      <c r="F415" t="s">
        <v>285</v>
      </c>
      <c r="G415" t="s">
        <v>286</v>
      </c>
      <c r="H415">
        <v>17</v>
      </c>
      <c r="I415">
        <v>-5</v>
      </c>
      <c r="J415">
        <v>195</v>
      </c>
      <c r="K415">
        <v>173</v>
      </c>
      <c r="L415">
        <v>1</v>
      </c>
      <c r="M415" t="b">
        <f t="shared" si="46"/>
        <v>0</v>
      </c>
      <c r="N415" s="4">
        <f t="shared" si="47"/>
        <v>0</v>
      </c>
      <c r="O415" t="b">
        <f t="shared" si="43"/>
        <v>0</v>
      </c>
      <c r="P415" s="4">
        <v>1</v>
      </c>
      <c r="AI415">
        <f t="shared" ca="1" si="44"/>
        <v>0.92721563805196527</v>
      </c>
      <c r="AJ415">
        <f t="shared" ca="1" si="45"/>
        <v>-4.9647118197621483</v>
      </c>
    </row>
    <row r="416" spans="1:36" x14ac:dyDescent="0.2">
      <c r="A416">
        <v>10</v>
      </c>
      <c r="B416">
        <v>1</v>
      </c>
      <c r="C416" t="s">
        <v>79</v>
      </c>
      <c r="D416" t="s">
        <v>285</v>
      </c>
      <c r="E416" t="s">
        <v>286</v>
      </c>
      <c r="F416" t="s">
        <v>219</v>
      </c>
      <c r="G416" t="s">
        <v>220</v>
      </c>
      <c r="H416">
        <v>-2</v>
      </c>
      <c r="I416">
        <v>-7</v>
      </c>
      <c r="J416">
        <v>50</v>
      </c>
      <c r="K416">
        <v>45</v>
      </c>
      <c r="L416">
        <v>1</v>
      </c>
      <c r="M416" t="b">
        <f t="shared" si="46"/>
        <v>0</v>
      </c>
      <c r="N416" s="4">
        <f t="shared" si="47"/>
        <v>0</v>
      </c>
      <c r="O416" t="b">
        <f t="shared" si="43"/>
        <v>0</v>
      </c>
      <c r="P416" s="4">
        <v>2</v>
      </c>
      <c r="AI416">
        <f t="shared" ca="1" si="44"/>
        <v>1.0223130223196641</v>
      </c>
      <c r="AJ416">
        <f t="shared" ca="1" si="45"/>
        <v>-6.9791593026751864</v>
      </c>
    </row>
    <row r="417" spans="1:36" x14ac:dyDescent="0.2">
      <c r="A417">
        <v>10</v>
      </c>
      <c r="B417">
        <v>1</v>
      </c>
      <c r="C417" t="s">
        <v>79</v>
      </c>
      <c r="D417" t="s">
        <v>99</v>
      </c>
      <c r="E417" t="s">
        <v>100</v>
      </c>
      <c r="F417" t="s">
        <v>73</v>
      </c>
      <c r="G417" t="s">
        <v>74</v>
      </c>
      <c r="H417">
        <v>3</v>
      </c>
      <c r="I417">
        <v>3</v>
      </c>
      <c r="J417">
        <v>170</v>
      </c>
      <c r="K417">
        <v>170</v>
      </c>
      <c r="L417">
        <v>0</v>
      </c>
      <c r="M417" t="b">
        <f t="shared" si="46"/>
        <v>1</v>
      </c>
      <c r="N417" s="4">
        <f t="shared" si="47"/>
        <v>0</v>
      </c>
      <c r="O417" t="b">
        <f t="shared" si="43"/>
        <v>0</v>
      </c>
      <c r="P417" s="4">
        <v>2</v>
      </c>
      <c r="AI417">
        <f t="shared" ca="1" si="44"/>
        <v>1.0449744678798427</v>
      </c>
      <c r="AJ417">
        <f t="shared" ca="1" si="45"/>
        <v>2.9412760961167064</v>
      </c>
    </row>
    <row r="418" spans="1:36" x14ac:dyDescent="0.2">
      <c r="A418">
        <v>7</v>
      </c>
      <c r="B418">
        <v>5</v>
      </c>
      <c r="C418" t="s">
        <v>79</v>
      </c>
      <c r="D418" t="s">
        <v>227</v>
      </c>
      <c r="E418" t="s">
        <v>228</v>
      </c>
      <c r="F418" t="s">
        <v>120</v>
      </c>
      <c r="G418" t="s">
        <v>121</v>
      </c>
      <c r="H418">
        <v>-4</v>
      </c>
      <c r="I418">
        <v>-24</v>
      </c>
      <c r="J418">
        <v>180</v>
      </c>
      <c r="K418">
        <v>160</v>
      </c>
      <c r="L418">
        <v>1</v>
      </c>
      <c r="M418" t="b">
        <f t="shared" si="46"/>
        <v>0</v>
      </c>
      <c r="N418" s="4">
        <f t="shared" si="47"/>
        <v>0</v>
      </c>
      <c r="O418" t="b">
        <f t="shared" si="43"/>
        <v>0</v>
      </c>
      <c r="P418" s="4">
        <v>2</v>
      </c>
      <c r="AI418">
        <f t="shared" ca="1" si="44"/>
        <v>5.0375525433935078</v>
      </c>
      <c r="AJ418">
        <f t="shared" ca="1" si="45"/>
        <v>-24.013683882508751</v>
      </c>
    </row>
    <row r="419" spans="1:36" x14ac:dyDescent="0.2">
      <c r="A419">
        <v>7</v>
      </c>
      <c r="B419">
        <v>5</v>
      </c>
      <c r="C419" t="s">
        <v>79</v>
      </c>
      <c r="D419" t="s">
        <v>243</v>
      </c>
      <c r="E419" t="s">
        <v>244</v>
      </c>
      <c r="F419" t="s">
        <v>255</v>
      </c>
      <c r="G419" t="s">
        <v>256</v>
      </c>
      <c r="H419">
        <v>-3</v>
      </c>
      <c r="I419">
        <v>-7</v>
      </c>
      <c r="J419">
        <v>65</v>
      </c>
      <c r="K419">
        <v>61</v>
      </c>
      <c r="L419">
        <v>1</v>
      </c>
      <c r="M419" t="b">
        <f t="shared" si="46"/>
        <v>0</v>
      </c>
      <c r="N419" s="4">
        <f t="shared" si="47"/>
        <v>0</v>
      </c>
      <c r="O419" t="b">
        <f t="shared" si="43"/>
        <v>0</v>
      </c>
      <c r="P419" s="4">
        <v>2</v>
      </c>
      <c r="AI419">
        <f t="shared" ca="1" si="44"/>
        <v>4.9051729050881017</v>
      </c>
      <c r="AJ419">
        <f t="shared" ca="1" si="45"/>
        <v>-7.0116710668435367</v>
      </c>
    </row>
    <row r="420" spans="1:36" x14ac:dyDescent="0.2">
      <c r="A420">
        <v>7</v>
      </c>
      <c r="B420">
        <v>5</v>
      </c>
      <c r="C420" t="s">
        <v>79</v>
      </c>
      <c r="D420" t="s">
        <v>243</v>
      </c>
      <c r="E420" t="s">
        <v>244</v>
      </c>
      <c r="F420" t="s">
        <v>285</v>
      </c>
      <c r="G420" t="s">
        <v>286</v>
      </c>
      <c r="H420">
        <v>29</v>
      </c>
      <c r="I420">
        <v>23</v>
      </c>
      <c r="J420">
        <v>200</v>
      </c>
      <c r="K420">
        <v>194</v>
      </c>
      <c r="L420">
        <v>1</v>
      </c>
      <c r="M420" t="b">
        <f t="shared" si="46"/>
        <v>1</v>
      </c>
      <c r="N420" s="4">
        <f t="shared" si="47"/>
        <v>0</v>
      </c>
      <c r="O420" t="b">
        <f t="shared" si="43"/>
        <v>0</v>
      </c>
      <c r="P420" s="4">
        <v>1</v>
      </c>
      <c r="AI420">
        <f t="shared" ca="1" si="44"/>
        <v>5.0030256551551533</v>
      </c>
      <c r="AJ420">
        <f t="shared" ca="1" si="45"/>
        <v>22.921665613452003</v>
      </c>
    </row>
    <row r="421" spans="1:36" x14ac:dyDescent="0.2">
      <c r="A421">
        <v>8</v>
      </c>
      <c r="B421">
        <v>6</v>
      </c>
      <c r="C421" t="s">
        <v>79</v>
      </c>
      <c r="D421" t="s">
        <v>235</v>
      </c>
      <c r="E421" t="s">
        <v>236</v>
      </c>
      <c r="F421" t="s">
        <v>32</v>
      </c>
      <c r="G421" t="s">
        <v>33</v>
      </c>
      <c r="H421">
        <v>-5</v>
      </c>
      <c r="I421">
        <v>-22</v>
      </c>
      <c r="J421">
        <v>185</v>
      </c>
      <c r="K421">
        <v>168</v>
      </c>
      <c r="L421">
        <v>0</v>
      </c>
      <c r="M421" t="b">
        <f t="shared" si="46"/>
        <v>0</v>
      </c>
      <c r="N421" s="4">
        <f t="shared" si="47"/>
        <v>0</v>
      </c>
      <c r="O421" t="b">
        <f t="shared" si="43"/>
        <v>0</v>
      </c>
      <c r="P421" s="4">
        <v>2</v>
      </c>
      <c r="AI421">
        <f t="shared" ca="1" si="44"/>
        <v>5.9483822111871199</v>
      </c>
      <c r="AJ421">
        <f t="shared" ca="1" si="45"/>
        <v>-22.074108747237148</v>
      </c>
    </row>
    <row r="422" spans="1:36" x14ac:dyDescent="0.2">
      <c r="A422">
        <v>8</v>
      </c>
      <c r="B422">
        <v>6</v>
      </c>
      <c r="C422" t="s">
        <v>79</v>
      </c>
      <c r="D422" t="s">
        <v>235</v>
      </c>
      <c r="E422" t="s">
        <v>236</v>
      </c>
      <c r="F422" t="s">
        <v>70</v>
      </c>
      <c r="G422" t="s">
        <v>71</v>
      </c>
      <c r="H422">
        <v>-4</v>
      </c>
      <c r="I422">
        <v>-17</v>
      </c>
      <c r="J422">
        <v>155</v>
      </c>
      <c r="K422">
        <v>142</v>
      </c>
      <c r="L422">
        <v>1</v>
      </c>
      <c r="M422" t="b">
        <f t="shared" si="46"/>
        <v>0</v>
      </c>
      <c r="N422" s="4">
        <f t="shared" si="47"/>
        <v>0</v>
      </c>
      <c r="O422" t="b">
        <f t="shared" si="43"/>
        <v>0</v>
      </c>
      <c r="P422" s="4">
        <v>2</v>
      </c>
      <c r="AI422">
        <f t="shared" ca="1" si="44"/>
        <v>5.97854358752884</v>
      </c>
      <c r="AJ422">
        <f t="shared" ca="1" si="45"/>
        <v>-17.03822551494078</v>
      </c>
    </row>
    <row r="423" spans="1:36" x14ac:dyDescent="0.2">
      <c r="A423">
        <v>8</v>
      </c>
      <c r="B423">
        <v>6</v>
      </c>
      <c r="C423" t="s">
        <v>79</v>
      </c>
      <c r="D423" t="s">
        <v>82</v>
      </c>
      <c r="E423" t="s">
        <v>83</v>
      </c>
      <c r="F423" t="s">
        <v>99</v>
      </c>
      <c r="G423" t="s">
        <v>100</v>
      </c>
      <c r="H423">
        <v>2</v>
      </c>
      <c r="I423">
        <v>-15</v>
      </c>
      <c r="J423">
        <v>145</v>
      </c>
      <c r="K423">
        <v>128</v>
      </c>
      <c r="L423">
        <v>0</v>
      </c>
      <c r="M423" t="b">
        <f t="shared" si="46"/>
        <v>0</v>
      </c>
      <c r="N423" s="4">
        <f t="shared" si="47"/>
        <v>0</v>
      </c>
      <c r="O423" t="b">
        <f t="shared" si="43"/>
        <v>0</v>
      </c>
      <c r="P423" s="4">
        <v>2</v>
      </c>
      <c r="AI423">
        <f t="shared" ca="1" si="44"/>
        <v>5.9791075482403224</v>
      </c>
      <c r="AJ423">
        <f t="shared" ca="1" si="45"/>
        <v>-15.056601737554812</v>
      </c>
    </row>
    <row r="424" spans="1:36" x14ac:dyDescent="0.2">
      <c r="A424">
        <v>8</v>
      </c>
      <c r="B424">
        <v>6</v>
      </c>
      <c r="C424" t="s">
        <v>79</v>
      </c>
      <c r="D424" t="s">
        <v>299</v>
      </c>
      <c r="E424" t="s">
        <v>300</v>
      </c>
      <c r="F424" t="s">
        <v>82</v>
      </c>
      <c r="G424" t="s">
        <v>83</v>
      </c>
      <c r="H424">
        <v>0</v>
      </c>
      <c r="I424">
        <v>5</v>
      </c>
      <c r="J424">
        <v>60</v>
      </c>
      <c r="K424">
        <v>65</v>
      </c>
      <c r="L424">
        <v>0</v>
      </c>
      <c r="M424" t="b">
        <f t="shared" si="46"/>
        <v>1</v>
      </c>
      <c r="N424" s="4">
        <f t="shared" si="47"/>
        <v>0</v>
      </c>
      <c r="O424" t="b">
        <f t="shared" si="43"/>
        <v>0</v>
      </c>
      <c r="P424" s="4">
        <v>2</v>
      </c>
      <c r="AI424">
        <f t="shared" ca="1" si="44"/>
        <v>6.0443920408831451</v>
      </c>
      <c r="AJ424">
        <f t="shared" ca="1" si="45"/>
        <v>5.018514544957263</v>
      </c>
    </row>
    <row r="425" spans="1:36" x14ac:dyDescent="0.2">
      <c r="A425">
        <v>11</v>
      </c>
      <c r="B425">
        <v>2</v>
      </c>
      <c r="C425" t="s">
        <v>79</v>
      </c>
      <c r="D425" t="s">
        <v>51</v>
      </c>
      <c r="E425" t="s">
        <v>52</v>
      </c>
      <c r="F425" t="s">
        <v>135</v>
      </c>
      <c r="G425" t="s">
        <v>136</v>
      </c>
      <c r="H425">
        <v>-1</v>
      </c>
      <c r="I425">
        <v>-6</v>
      </c>
      <c r="J425">
        <v>65</v>
      </c>
      <c r="K425">
        <v>60</v>
      </c>
      <c r="L425">
        <v>0</v>
      </c>
      <c r="M425" t="b">
        <f t="shared" si="46"/>
        <v>0</v>
      </c>
      <c r="N425" s="4">
        <f t="shared" si="47"/>
        <v>0</v>
      </c>
      <c r="O425" t="b">
        <f t="shared" si="43"/>
        <v>0</v>
      </c>
      <c r="P425" s="4">
        <v>2</v>
      </c>
      <c r="AI425">
        <f t="shared" ca="1" si="44"/>
        <v>2.0622362407607935</v>
      </c>
      <c r="AJ425">
        <f t="shared" ca="1" si="45"/>
        <v>-6.029437774211349</v>
      </c>
    </row>
    <row r="426" spans="1:36" x14ac:dyDescent="0.2">
      <c r="A426">
        <v>11</v>
      </c>
      <c r="B426">
        <v>2</v>
      </c>
      <c r="C426" t="s">
        <v>79</v>
      </c>
      <c r="D426" t="s">
        <v>84</v>
      </c>
      <c r="E426" t="s">
        <v>85</v>
      </c>
      <c r="F426" t="s">
        <v>289</v>
      </c>
      <c r="G426" t="s">
        <v>290</v>
      </c>
      <c r="H426">
        <v>-3</v>
      </c>
      <c r="I426">
        <v>-3</v>
      </c>
      <c r="J426">
        <v>150</v>
      </c>
      <c r="K426">
        <v>150</v>
      </c>
      <c r="L426">
        <v>0</v>
      </c>
      <c r="M426" t="b">
        <f t="shared" si="46"/>
        <v>0</v>
      </c>
      <c r="N426" s="4">
        <f t="shared" si="47"/>
        <v>0</v>
      </c>
      <c r="O426" t="b">
        <f t="shared" si="43"/>
        <v>0</v>
      </c>
      <c r="P426" s="4">
        <v>2</v>
      </c>
      <c r="AI426">
        <f t="shared" ca="1" si="44"/>
        <v>1.9709071192374927</v>
      </c>
      <c r="AJ426">
        <f t="shared" ca="1" si="45"/>
        <v>-2.9394801915604121</v>
      </c>
    </row>
    <row r="427" spans="1:36" x14ac:dyDescent="0.2">
      <c r="A427">
        <v>11</v>
      </c>
      <c r="B427">
        <v>2</v>
      </c>
      <c r="C427" t="s">
        <v>79</v>
      </c>
      <c r="D427" t="s">
        <v>49</v>
      </c>
      <c r="E427" t="s">
        <v>50</v>
      </c>
      <c r="F427" t="s">
        <v>88</v>
      </c>
      <c r="G427" t="s">
        <v>55</v>
      </c>
      <c r="H427">
        <v>-3</v>
      </c>
      <c r="I427">
        <v>-4</v>
      </c>
      <c r="J427">
        <v>165</v>
      </c>
      <c r="K427">
        <v>164</v>
      </c>
      <c r="L427">
        <v>0</v>
      </c>
      <c r="M427" t="b">
        <f t="shared" si="46"/>
        <v>0</v>
      </c>
      <c r="N427" s="4">
        <f t="shared" si="47"/>
        <v>0</v>
      </c>
      <c r="O427" t="b">
        <f t="shared" si="43"/>
        <v>0</v>
      </c>
      <c r="P427" s="4">
        <v>2</v>
      </c>
      <c r="AI427">
        <f t="shared" ca="1" si="44"/>
        <v>2.0896801060880845</v>
      </c>
      <c r="AJ427">
        <f t="shared" ca="1" si="45"/>
        <v>-4.09622088536711</v>
      </c>
    </row>
    <row r="428" spans="1:36" x14ac:dyDescent="0.2">
      <c r="A428">
        <v>11</v>
      </c>
      <c r="B428">
        <v>2</v>
      </c>
      <c r="C428" t="s">
        <v>79</v>
      </c>
      <c r="D428" t="s">
        <v>70</v>
      </c>
      <c r="E428" t="s">
        <v>71</v>
      </c>
      <c r="F428" t="s">
        <v>259</v>
      </c>
      <c r="G428" t="s">
        <v>260</v>
      </c>
      <c r="H428">
        <v>2</v>
      </c>
      <c r="I428">
        <v>-2</v>
      </c>
      <c r="J428">
        <v>105</v>
      </c>
      <c r="K428">
        <v>101</v>
      </c>
      <c r="L428">
        <v>1</v>
      </c>
      <c r="M428" t="b">
        <f t="shared" si="46"/>
        <v>0</v>
      </c>
      <c r="N428" s="4">
        <f t="shared" si="47"/>
        <v>0</v>
      </c>
      <c r="O428" t="b">
        <f t="shared" si="43"/>
        <v>0</v>
      </c>
      <c r="P428" s="4">
        <v>2</v>
      </c>
      <c r="AI428">
        <f t="shared" ca="1" si="44"/>
        <v>2.0074531453447864</v>
      </c>
      <c r="AJ428">
        <f t="shared" ca="1" si="45"/>
        <v>-1.9704913616552782</v>
      </c>
    </row>
    <row r="429" spans="1:36" x14ac:dyDescent="0.2">
      <c r="A429">
        <v>11</v>
      </c>
      <c r="B429">
        <v>2</v>
      </c>
      <c r="C429" t="s">
        <v>79</v>
      </c>
      <c r="D429" t="s">
        <v>35</v>
      </c>
      <c r="E429" t="s">
        <v>36</v>
      </c>
      <c r="F429" t="s">
        <v>60</v>
      </c>
      <c r="G429" t="s">
        <v>61</v>
      </c>
      <c r="H429">
        <v>4</v>
      </c>
      <c r="I429">
        <v>-18</v>
      </c>
      <c r="J429">
        <v>175</v>
      </c>
      <c r="K429">
        <v>153</v>
      </c>
      <c r="L429">
        <v>0</v>
      </c>
      <c r="M429" t="b">
        <f t="shared" si="46"/>
        <v>0</v>
      </c>
      <c r="N429" s="4">
        <f t="shared" si="47"/>
        <v>0</v>
      </c>
      <c r="O429" t="b">
        <f t="shared" si="43"/>
        <v>0</v>
      </c>
      <c r="P429" s="4">
        <v>2</v>
      </c>
      <c r="AI429">
        <f t="shared" ca="1" si="44"/>
        <v>2.0308509233140044</v>
      </c>
      <c r="AJ429">
        <f t="shared" ca="1" si="45"/>
        <v>-18.010891789704022</v>
      </c>
    </row>
    <row r="430" spans="1:36" x14ac:dyDescent="0.2">
      <c r="A430">
        <v>12</v>
      </c>
      <c r="B430">
        <v>3</v>
      </c>
      <c r="C430" t="s">
        <v>79</v>
      </c>
      <c r="D430" t="s">
        <v>60</v>
      </c>
      <c r="E430" t="s">
        <v>61</v>
      </c>
      <c r="F430" t="s">
        <v>58</v>
      </c>
      <c r="G430" t="s">
        <v>59</v>
      </c>
      <c r="H430">
        <v>3</v>
      </c>
      <c r="I430">
        <v>15</v>
      </c>
      <c r="J430">
        <v>165</v>
      </c>
      <c r="K430">
        <v>177</v>
      </c>
      <c r="L430">
        <v>0</v>
      </c>
      <c r="M430" t="b">
        <f t="shared" si="46"/>
        <v>1</v>
      </c>
      <c r="N430" s="4">
        <f t="shared" si="47"/>
        <v>0</v>
      </c>
      <c r="O430" t="b">
        <f t="shared" si="43"/>
        <v>0</v>
      </c>
      <c r="P430" s="4">
        <v>2</v>
      </c>
      <c r="AI430">
        <f t="shared" ca="1" si="44"/>
        <v>3.001795421844943</v>
      </c>
      <c r="AJ430">
        <f t="shared" ca="1" si="45"/>
        <v>14.961261502345229</v>
      </c>
    </row>
    <row r="431" spans="1:36" x14ac:dyDescent="0.2">
      <c r="A431">
        <v>12</v>
      </c>
      <c r="B431">
        <v>3</v>
      </c>
      <c r="C431" t="s">
        <v>79</v>
      </c>
      <c r="D431" t="s">
        <v>92</v>
      </c>
      <c r="E431" t="s">
        <v>93</v>
      </c>
      <c r="F431" t="s">
        <v>51</v>
      </c>
      <c r="G431" t="s">
        <v>52</v>
      </c>
      <c r="H431">
        <v>-8</v>
      </c>
      <c r="I431">
        <v>-17</v>
      </c>
      <c r="J431">
        <v>80</v>
      </c>
      <c r="K431">
        <v>71</v>
      </c>
      <c r="L431">
        <v>1</v>
      </c>
      <c r="M431" t="b">
        <f t="shared" si="46"/>
        <v>0</v>
      </c>
      <c r="N431" s="4">
        <f t="shared" si="47"/>
        <v>0</v>
      </c>
      <c r="O431" t="b">
        <f t="shared" si="43"/>
        <v>0</v>
      </c>
      <c r="P431" s="4">
        <v>2</v>
      </c>
      <c r="AI431">
        <f t="shared" ca="1" si="44"/>
        <v>3.0922843675978169</v>
      </c>
      <c r="AJ431">
        <f t="shared" ca="1" si="45"/>
        <v>-16.950046088128243</v>
      </c>
    </row>
    <row r="432" spans="1:36" x14ac:dyDescent="0.2">
      <c r="A432">
        <v>12</v>
      </c>
      <c r="B432">
        <v>3</v>
      </c>
      <c r="C432" t="s">
        <v>79</v>
      </c>
      <c r="D432" t="s">
        <v>44</v>
      </c>
      <c r="E432" t="s">
        <v>45</v>
      </c>
      <c r="F432" t="s">
        <v>80</v>
      </c>
      <c r="G432" t="s">
        <v>81</v>
      </c>
      <c r="H432">
        <v>-1</v>
      </c>
      <c r="I432">
        <v>3</v>
      </c>
      <c r="J432">
        <v>105</v>
      </c>
      <c r="K432">
        <v>109</v>
      </c>
      <c r="L432">
        <v>1</v>
      </c>
      <c r="M432" t="b">
        <f t="shared" si="46"/>
        <v>1</v>
      </c>
      <c r="N432" s="4">
        <f t="shared" si="47"/>
        <v>0</v>
      </c>
      <c r="O432" t="b">
        <f t="shared" si="43"/>
        <v>0</v>
      </c>
      <c r="P432" s="4">
        <v>2</v>
      </c>
      <c r="AI432">
        <f t="shared" ca="1" si="44"/>
        <v>2.9867619123817359</v>
      </c>
      <c r="AJ432">
        <f t="shared" ca="1" si="45"/>
        <v>3.0930256168151442</v>
      </c>
    </row>
    <row r="433" spans="1:36" x14ac:dyDescent="0.2">
      <c r="A433">
        <v>13</v>
      </c>
      <c r="B433">
        <v>4</v>
      </c>
      <c r="C433" t="s">
        <v>79</v>
      </c>
      <c r="D433" t="s">
        <v>291</v>
      </c>
      <c r="E433" t="s">
        <v>292</v>
      </c>
      <c r="F433" t="s">
        <v>44</v>
      </c>
      <c r="G433" t="s">
        <v>45</v>
      </c>
      <c r="H433">
        <v>-4</v>
      </c>
      <c r="I433">
        <v>-11</v>
      </c>
      <c r="J433">
        <v>85</v>
      </c>
      <c r="K433">
        <v>78</v>
      </c>
      <c r="L433">
        <v>1</v>
      </c>
      <c r="M433" t="b">
        <f t="shared" si="46"/>
        <v>0</v>
      </c>
      <c r="N433" s="4">
        <f t="shared" si="47"/>
        <v>0</v>
      </c>
      <c r="O433" t="b">
        <f t="shared" si="43"/>
        <v>0</v>
      </c>
      <c r="P433" s="4">
        <v>2</v>
      </c>
      <c r="AI433">
        <f t="shared" ca="1" si="44"/>
        <v>3.9571275174948402</v>
      </c>
      <c r="AJ433">
        <f t="shared" ca="1" si="45"/>
        <v>-10.932559049217815</v>
      </c>
    </row>
    <row r="434" spans="1:36" x14ac:dyDescent="0.2">
      <c r="A434">
        <v>13</v>
      </c>
      <c r="B434">
        <v>4</v>
      </c>
      <c r="C434" t="s">
        <v>79</v>
      </c>
      <c r="D434" t="s">
        <v>170</v>
      </c>
      <c r="E434" t="s">
        <v>171</v>
      </c>
      <c r="F434" t="s">
        <v>51</v>
      </c>
      <c r="G434" t="s">
        <v>52</v>
      </c>
      <c r="H434">
        <v>1</v>
      </c>
      <c r="I434">
        <v>7</v>
      </c>
      <c r="J434">
        <v>130</v>
      </c>
      <c r="K434">
        <v>136</v>
      </c>
      <c r="L434">
        <v>0</v>
      </c>
      <c r="M434" t="b">
        <f t="shared" si="46"/>
        <v>1</v>
      </c>
      <c r="N434" s="4">
        <f t="shared" si="47"/>
        <v>0</v>
      </c>
      <c r="O434" t="b">
        <f t="shared" si="43"/>
        <v>0</v>
      </c>
      <c r="P434" s="4">
        <v>2</v>
      </c>
      <c r="AI434">
        <f t="shared" ca="1" si="44"/>
        <v>3.9083343469575662</v>
      </c>
      <c r="AJ434">
        <f t="shared" ca="1" si="45"/>
        <v>7.0278317598859514</v>
      </c>
    </row>
    <row r="435" spans="1:36" x14ac:dyDescent="0.2">
      <c r="A435">
        <v>13</v>
      </c>
      <c r="B435">
        <v>4</v>
      </c>
      <c r="C435" t="s">
        <v>79</v>
      </c>
      <c r="D435" t="s">
        <v>289</v>
      </c>
      <c r="E435" t="s">
        <v>290</v>
      </c>
      <c r="F435" t="s">
        <v>44</v>
      </c>
      <c r="G435" t="s">
        <v>45</v>
      </c>
      <c r="H435">
        <v>-1</v>
      </c>
      <c r="I435">
        <v>-17</v>
      </c>
      <c r="J435">
        <v>175</v>
      </c>
      <c r="K435">
        <v>159</v>
      </c>
      <c r="L435">
        <v>0</v>
      </c>
      <c r="M435" t="b">
        <f t="shared" si="46"/>
        <v>0</v>
      </c>
      <c r="N435" s="4">
        <f t="shared" si="47"/>
        <v>0</v>
      </c>
      <c r="O435" t="b">
        <f t="shared" si="43"/>
        <v>0</v>
      </c>
      <c r="P435" s="4">
        <v>2</v>
      </c>
      <c r="AI435">
        <f t="shared" ca="1" si="44"/>
        <v>3.9493709217712172</v>
      </c>
      <c r="AJ435">
        <f t="shared" ca="1" si="45"/>
        <v>-16.990394111401436</v>
      </c>
    </row>
    <row r="436" spans="1:36" x14ac:dyDescent="0.2">
      <c r="A436">
        <v>13</v>
      </c>
      <c r="B436">
        <v>4</v>
      </c>
      <c r="C436" t="s">
        <v>79</v>
      </c>
      <c r="D436" t="s">
        <v>88</v>
      </c>
      <c r="E436" t="s">
        <v>55</v>
      </c>
      <c r="F436" t="s">
        <v>235</v>
      </c>
      <c r="G436" t="s">
        <v>236</v>
      </c>
      <c r="H436">
        <v>6</v>
      </c>
      <c r="I436">
        <v>-9</v>
      </c>
      <c r="J436">
        <v>175</v>
      </c>
      <c r="K436">
        <v>160</v>
      </c>
      <c r="L436">
        <v>0</v>
      </c>
      <c r="M436" t="b">
        <f t="shared" si="46"/>
        <v>0</v>
      </c>
      <c r="N436" s="4">
        <f t="shared" si="47"/>
        <v>0</v>
      </c>
      <c r="O436" t="b">
        <f t="shared" si="43"/>
        <v>0</v>
      </c>
      <c r="P436" s="4">
        <v>2</v>
      </c>
      <c r="AI436">
        <f t="shared" ca="1" si="44"/>
        <v>3.9327313860438733</v>
      </c>
      <c r="AJ436">
        <f t="shared" ca="1" si="45"/>
        <v>-8.9505247921262026</v>
      </c>
    </row>
    <row r="437" spans="1:36" x14ac:dyDescent="0.2">
      <c r="A437">
        <v>12</v>
      </c>
      <c r="B437">
        <v>3</v>
      </c>
      <c r="C437" t="s">
        <v>79</v>
      </c>
      <c r="D437" t="s">
        <v>255</v>
      </c>
      <c r="E437" t="s">
        <v>256</v>
      </c>
      <c r="F437" t="s">
        <v>35</v>
      </c>
      <c r="G437" t="s">
        <v>36</v>
      </c>
      <c r="H437">
        <v>-1</v>
      </c>
      <c r="I437">
        <v>-3</v>
      </c>
      <c r="J437">
        <v>80</v>
      </c>
      <c r="K437">
        <v>78</v>
      </c>
      <c r="L437">
        <v>1</v>
      </c>
      <c r="M437" t="b">
        <f t="shared" si="46"/>
        <v>0</v>
      </c>
      <c r="N437" s="4">
        <f t="shared" si="47"/>
        <v>0</v>
      </c>
      <c r="O437" t="b">
        <f t="shared" si="43"/>
        <v>0</v>
      </c>
      <c r="P437" s="4">
        <v>2</v>
      </c>
      <c r="AI437">
        <f t="shared" ca="1" si="44"/>
        <v>3.0173248675847741</v>
      </c>
      <c r="AJ437">
        <f t="shared" ca="1" si="45"/>
        <v>-2.9812985662483897</v>
      </c>
    </row>
    <row r="438" spans="1:36" x14ac:dyDescent="0.2">
      <c r="A438">
        <v>12</v>
      </c>
      <c r="B438">
        <v>3</v>
      </c>
      <c r="C438" t="s">
        <v>79</v>
      </c>
      <c r="D438" t="s">
        <v>99</v>
      </c>
      <c r="E438" t="s">
        <v>100</v>
      </c>
      <c r="F438" t="s">
        <v>51</v>
      </c>
      <c r="G438" t="s">
        <v>52</v>
      </c>
      <c r="H438">
        <v>13</v>
      </c>
      <c r="I438">
        <v>3</v>
      </c>
      <c r="J438">
        <v>110</v>
      </c>
      <c r="K438">
        <v>100</v>
      </c>
      <c r="L438">
        <v>1</v>
      </c>
      <c r="M438" t="b">
        <f t="shared" si="46"/>
        <v>1</v>
      </c>
      <c r="N438" s="4">
        <f t="shared" si="47"/>
        <v>0</v>
      </c>
      <c r="O438" t="b">
        <f t="shared" si="43"/>
        <v>0</v>
      </c>
      <c r="P438" s="4">
        <v>2</v>
      </c>
      <c r="AI438">
        <f t="shared" ca="1" si="44"/>
        <v>2.9336844629951968</v>
      </c>
      <c r="AJ438">
        <f t="shared" ca="1" si="45"/>
        <v>2.9659432154923571</v>
      </c>
    </row>
    <row r="439" spans="1:36" x14ac:dyDescent="0.2">
      <c r="A439">
        <v>11</v>
      </c>
      <c r="B439">
        <v>2</v>
      </c>
      <c r="C439" t="s">
        <v>79</v>
      </c>
      <c r="D439" t="s">
        <v>221</v>
      </c>
      <c r="E439" t="s">
        <v>222</v>
      </c>
      <c r="F439" t="s">
        <v>109</v>
      </c>
      <c r="G439" t="s">
        <v>18</v>
      </c>
      <c r="H439">
        <v>31</v>
      </c>
      <c r="I439">
        <v>13</v>
      </c>
      <c r="J439">
        <v>155</v>
      </c>
      <c r="K439">
        <v>137</v>
      </c>
      <c r="L439">
        <v>0</v>
      </c>
      <c r="M439" t="b">
        <f t="shared" si="46"/>
        <v>1</v>
      </c>
      <c r="N439" s="4">
        <f t="shared" si="47"/>
        <v>0</v>
      </c>
      <c r="O439" t="b">
        <f t="shared" si="43"/>
        <v>0</v>
      </c>
      <c r="P439" s="4">
        <v>2</v>
      </c>
      <c r="AI439">
        <f t="shared" ca="1" si="44"/>
        <v>2.0535117200437889</v>
      </c>
      <c r="AJ439">
        <f t="shared" ca="1" si="45"/>
        <v>12.934458625338554</v>
      </c>
    </row>
    <row r="440" spans="1:36" x14ac:dyDescent="0.2">
      <c r="A440">
        <v>11</v>
      </c>
      <c r="B440">
        <v>2</v>
      </c>
      <c r="C440" t="s">
        <v>79</v>
      </c>
      <c r="D440" t="s">
        <v>103</v>
      </c>
      <c r="E440" t="s">
        <v>104</v>
      </c>
      <c r="F440" t="s">
        <v>51</v>
      </c>
      <c r="G440" t="s">
        <v>52</v>
      </c>
      <c r="H440">
        <v>-3</v>
      </c>
      <c r="I440">
        <v>0</v>
      </c>
      <c r="J440">
        <v>75</v>
      </c>
      <c r="K440">
        <v>78</v>
      </c>
      <c r="L440">
        <v>1</v>
      </c>
      <c r="M440" t="b">
        <f t="shared" si="46"/>
        <v>0</v>
      </c>
      <c r="N440" s="4">
        <f t="shared" si="47"/>
        <v>0</v>
      </c>
      <c r="O440" t="b">
        <f t="shared" si="43"/>
        <v>0</v>
      </c>
      <c r="P440" s="4">
        <v>2</v>
      </c>
      <c r="AI440">
        <f t="shared" ca="1" si="44"/>
        <v>1.9639078567606179</v>
      </c>
      <c r="AJ440">
        <f t="shared" ca="1" si="45"/>
        <v>2.7689880659772792E-2</v>
      </c>
    </row>
    <row r="441" spans="1:36" x14ac:dyDescent="0.2">
      <c r="A441">
        <v>13</v>
      </c>
      <c r="B441">
        <v>4</v>
      </c>
      <c r="C441" t="s">
        <v>79</v>
      </c>
      <c r="D441" t="s">
        <v>299</v>
      </c>
      <c r="E441" t="s">
        <v>300</v>
      </c>
      <c r="F441" t="s">
        <v>82</v>
      </c>
      <c r="G441" t="s">
        <v>83</v>
      </c>
      <c r="H441">
        <v>-7</v>
      </c>
      <c r="I441">
        <v>-9</v>
      </c>
      <c r="J441">
        <v>60</v>
      </c>
      <c r="K441">
        <v>58</v>
      </c>
      <c r="L441">
        <v>0</v>
      </c>
      <c r="M441" t="b">
        <f t="shared" si="46"/>
        <v>0</v>
      </c>
      <c r="N441" s="4">
        <f t="shared" si="47"/>
        <v>0</v>
      </c>
      <c r="O441" t="b">
        <f t="shared" si="43"/>
        <v>0</v>
      </c>
      <c r="P441" s="4">
        <v>2</v>
      </c>
      <c r="AI441">
        <f t="shared" ca="1" si="44"/>
        <v>3.9636765290927189</v>
      </c>
      <c r="AJ441">
        <f t="shared" ca="1" si="45"/>
        <v>-8.9549989166135315</v>
      </c>
    </row>
    <row r="442" spans="1:36" x14ac:dyDescent="0.2">
      <c r="A442">
        <v>14</v>
      </c>
      <c r="B442">
        <v>5</v>
      </c>
      <c r="C442" t="s">
        <v>79</v>
      </c>
      <c r="D442" t="s">
        <v>37</v>
      </c>
      <c r="E442" t="s">
        <v>38</v>
      </c>
      <c r="F442" t="s">
        <v>82</v>
      </c>
      <c r="G442" t="s">
        <v>83</v>
      </c>
      <c r="H442">
        <v>5</v>
      </c>
      <c r="I442">
        <v>-9</v>
      </c>
      <c r="J442">
        <v>130</v>
      </c>
      <c r="K442">
        <v>116</v>
      </c>
      <c r="L442">
        <v>0</v>
      </c>
      <c r="M442" t="b">
        <f t="shared" si="46"/>
        <v>0</v>
      </c>
      <c r="N442" s="4">
        <f t="shared" si="47"/>
        <v>0</v>
      </c>
      <c r="O442" t="b">
        <f t="shared" si="43"/>
        <v>0</v>
      </c>
      <c r="P442" s="4">
        <v>2</v>
      </c>
      <c r="AI442">
        <f t="shared" ca="1" si="44"/>
        <v>5.0526990695529532</v>
      </c>
      <c r="AJ442">
        <f t="shared" ca="1" si="45"/>
        <v>-8.9703002196125148</v>
      </c>
    </row>
    <row r="443" spans="1:36" x14ac:dyDescent="0.2">
      <c r="A443">
        <v>14</v>
      </c>
      <c r="B443">
        <v>5</v>
      </c>
      <c r="C443" t="s">
        <v>79</v>
      </c>
      <c r="D443" t="s">
        <v>70</v>
      </c>
      <c r="E443" t="s">
        <v>71</v>
      </c>
      <c r="F443" t="s">
        <v>301</v>
      </c>
      <c r="G443" t="s">
        <v>302</v>
      </c>
      <c r="H443">
        <v>-3</v>
      </c>
      <c r="I443">
        <v>-7</v>
      </c>
      <c r="J443">
        <v>80</v>
      </c>
      <c r="K443">
        <v>76</v>
      </c>
      <c r="L443">
        <v>0</v>
      </c>
      <c r="M443" t="b">
        <f t="shared" si="46"/>
        <v>0</v>
      </c>
      <c r="N443" s="4">
        <f t="shared" si="47"/>
        <v>0</v>
      </c>
      <c r="O443" t="b">
        <f t="shared" si="43"/>
        <v>0</v>
      </c>
      <c r="P443" s="4">
        <v>2</v>
      </c>
      <c r="AI443">
        <f t="shared" ca="1" si="44"/>
        <v>5.0815258866997723</v>
      </c>
      <c r="AJ443">
        <f t="shared" ca="1" si="45"/>
        <v>-7.0251192434188736</v>
      </c>
    </row>
    <row r="444" spans="1:36" x14ac:dyDescent="0.2">
      <c r="A444">
        <v>14</v>
      </c>
      <c r="B444">
        <v>5</v>
      </c>
      <c r="C444" t="s">
        <v>79</v>
      </c>
      <c r="D444" t="s">
        <v>70</v>
      </c>
      <c r="E444" t="s">
        <v>71</v>
      </c>
      <c r="F444" t="s">
        <v>213</v>
      </c>
      <c r="G444" t="s">
        <v>214</v>
      </c>
      <c r="H444">
        <v>-2</v>
      </c>
      <c r="I444">
        <v>-29</v>
      </c>
      <c r="J444">
        <v>220</v>
      </c>
      <c r="K444">
        <v>193</v>
      </c>
      <c r="L444">
        <v>0</v>
      </c>
      <c r="M444" t="b">
        <f t="shared" si="46"/>
        <v>0</v>
      </c>
      <c r="N444" s="4">
        <f t="shared" si="47"/>
        <v>0</v>
      </c>
      <c r="O444" t="b">
        <f t="shared" si="43"/>
        <v>0</v>
      </c>
      <c r="P444" s="4">
        <v>1</v>
      </c>
      <c r="AI444">
        <f t="shared" ca="1" si="44"/>
        <v>5.0985026926910875</v>
      </c>
      <c r="AJ444">
        <f t="shared" ca="1" si="45"/>
        <v>-29.026059246603573</v>
      </c>
    </row>
    <row r="445" spans="1:36" x14ac:dyDescent="0.2">
      <c r="A445">
        <v>14</v>
      </c>
      <c r="B445">
        <v>5</v>
      </c>
      <c r="C445" t="s">
        <v>79</v>
      </c>
      <c r="D445" t="s">
        <v>135</v>
      </c>
      <c r="E445" t="s">
        <v>136</v>
      </c>
      <c r="F445" t="s">
        <v>92</v>
      </c>
      <c r="G445" t="s">
        <v>93</v>
      </c>
      <c r="H445">
        <v>20</v>
      </c>
      <c r="I445">
        <v>20</v>
      </c>
      <c r="J445">
        <v>80</v>
      </c>
      <c r="K445">
        <v>80</v>
      </c>
      <c r="L445">
        <v>0</v>
      </c>
      <c r="M445" t="b">
        <f t="shared" si="46"/>
        <v>1</v>
      </c>
      <c r="N445" s="4">
        <f t="shared" si="47"/>
        <v>0</v>
      </c>
      <c r="O445" t="b">
        <f t="shared" si="43"/>
        <v>0</v>
      </c>
      <c r="P445" s="4">
        <v>2</v>
      </c>
      <c r="AI445">
        <f t="shared" ca="1" si="44"/>
        <v>4.9608575454224333</v>
      </c>
      <c r="AJ445">
        <f t="shared" ca="1" si="45"/>
        <v>19.933685069823103</v>
      </c>
    </row>
    <row r="446" spans="1:36" x14ac:dyDescent="0.2">
      <c r="A446">
        <v>13</v>
      </c>
      <c r="B446">
        <v>4</v>
      </c>
      <c r="C446" t="s">
        <v>79</v>
      </c>
      <c r="D446" t="s">
        <v>303</v>
      </c>
      <c r="E446" t="s">
        <v>304</v>
      </c>
      <c r="F446" t="s">
        <v>84</v>
      </c>
      <c r="G446" t="s">
        <v>85</v>
      </c>
      <c r="H446">
        <v>-5</v>
      </c>
      <c r="I446">
        <v>-10</v>
      </c>
      <c r="J446">
        <v>120</v>
      </c>
      <c r="K446">
        <v>115</v>
      </c>
      <c r="L446">
        <v>0</v>
      </c>
      <c r="M446" t="b">
        <f t="shared" si="46"/>
        <v>0</v>
      </c>
      <c r="N446" s="4">
        <f t="shared" si="47"/>
        <v>0</v>
      </c>
      <c r="O446" t="b">
        <f t="shared" si="43"/>
        <v>0</v>
      </c>
      <c r="P446" s="4">
        <v>2</v>
      </c>
      <c r="AI446">
        <f t="shared" ca="1" si="44"/>
        <v>3.9130990549617155</v>
      </c>
      <c r="AJ446">
        <f t="shared" ca="1" si="45"/>
        <v>-10.011611341911287</v>
      </c>
    </row>
    <row r="447" spans="1:36" x14ac:dyDescent="0.2">
      <c r="A447">
        <v>14</v>
      </c>
      <c r="B447">
        <v>5</v>
      </c>
      <c r="C447" t="s">
        <v>79</v>
      </c>
      <c r="D447" t="s">
        <v>106</v>
      </c>
      <c r="E447" t="s">
        <v>107</v>
      </c>
      <c r="F447" t="s">
        <v>227</v>
      </c>
      <c r="G447" t="s">
        <v>228</v>
      </c>
      <c r="H447">
        <v>-3</v>
      </c>
      <c r="I447">
        <v>-10</v>
      </c>
      <c r="J447">
        <v>110</v>
      </c>
      <c r="K447">
        <v>103</v>
      </c>
      <c r="L447">
        <v>1</v>
      </c>
      <c r="M447" t="b">
        <f t="shared" si="46"/>
        <v>0</v>
      </c>
      <c r="N447" s="4">
        <f t="shared" si="47"/>
        <v>0</v>
      </c>
      <c r="O447" t="b">
        <f t="shared" si="43"/>
        <v>0</v>
      </c>
      <c r="P447" s="4">
        <v>2</v>
      </c>
      <c r="AI447">
        <f t="shared" ca="1" si="44"/>
        <v>4.9870775921080348</v>
      </c>
      <c r="AJ447">
        <f t="shared" ca="1" si="45"/>
        <v>-10.050921685760985</v>
      </c>
    </row>
    <row r="448" spans="1:36" x14ac:dyDescent="0.2">
      <c r="A448">
        <v>15</v>
      </c>
      <c r="B448">
        <v>6</v>
      </c>
      <c r="C448" t="s">
        <v>79</v>
      </c>
      <c r="D448" t="s">
        <v>135</v>
      </c>
      <c r="E448" t="s">
        <v>136</v>
      </c>
      <c r="F448" t="s">
        <v>99</v>
      </c>
      <c r="G448" t="s">
        <v>100</v>
      </c>
      <c r="H448">
        <v>-5</v>
      </c>
      <c r="I448">
        <v>-9</v>
      </c>
      <c r="J448">
        <v>135</v>
      </c>
      <c r="K448">
        <v>131</v>
      </c>
      <c r="L448">
        <v>1</v>
      </c>
      <c r="M448" t="b">
        <f t="shared" si="46"/>
        <v>0</v>
      </c>
      <c r="N448" s="4">
        <f t="shared" si="47"/>
        <v>0</v>
      </c>
      <c r="O448" t="b">
        <f t="shared" si="43"/>
        <v>0</v>
      </c>
      <c r="P448" s="4">
        <v>2</v>
      </c>
      <c r="AI448">
        <f t="shared" ca="1" si="44"/>
        <v>5.9673554881387414</v>
      </c>
      <c r="AJ448">
        <f t="shared" ca="1" si="45"/>
        <v>-8.9823500009685393</v>
      </c>
    </row>
    <row r="449" spans="1:36" x14ac:dyDescent="0.2">
      <c r="A449">
        <v>15</v>
      </c>
      <c r="B449">
        <v>6</v>
      </c>
      <c r="C449" t="s">
        <v>79</v>
      </c>
      <c r="D449" t="s">
        <v>44</v>
      </c>
      <c r="E449" t="s">
        <v>45</v>
      </c>
      <c r="F449" t="s">
        <v>235</v>
      </c>
      <c r="G449" t="s">
        <v>236</v>
      </c>
      <c r="H449">
        <v>-8</v>
      </c>
      <c r="I449">
        <v>-16</v>
      </c>
      <c r="J449">
        <v>60</v>
      </c>
      <c r="K449">
        <v>52</v>
      </c>
      <c r="L449">
        <v>0</v>
      </c>
      <c r="M449" t="b">
        <f t="shared" si="46"/>
        <v>0</v>
      </c>
      <c r="N449" s="4">
        <f t="shared" si="47"/>
        <v>0</v>
      </c>
      <c r="O449" t="b">
        <f t="shared" si="43"/>
        <v>0</v>
      </c>
      <c r="P449" s="4">
        <v>2</v>
      </c>
      <c r="AI449">
        <f t="shared" ca="1" si="44"/>
        <v>6.0743569255075682</v>
      </c>
      <c r="AJ449">
        <f t="shared" ca="1" si="45"/>
        <v>-16.041402210174002</v>
      </c>
    </row>
    <row r="450" spans="1:36" x14ac:dyDescent="0.2">
      <c r="A450">
        <v>16</v>
      </c>
      <c r="B450">
        <v>7</v>
      </c>
      <c r="C450" t="s">
        <v>79</v>
      </c>
      <c r="D450" t="s">
        <v>51</v>
      </c>
      <c r="E450" t="s">
        <v>52</v>
      </c>
      <c r="F450" t="s">
        <v>106</v>
      </c>
      <c r="G450" t="s">
        <v>107</v>
      </c>
      <c r="H450">
        <v>0</v>
      </c>
      <c r="I450">
        <v>-5</v>
      </c>
      <c r="J450">
        <v>165</v>
      </c>
      <c r="K450">
        <v>160</v>
      </c>
      <c r="L450">
        <v>0</v>
      </c>
      <c r="M450" t="b">
        <f t="shared" si="46"/>
        <v>0</v>
      </c>
      <c r="N450" s="4">
        <f t="shared" si="47"/>
        <v>0</v>
      </c>
      <c r="O450" t="b">
        <f t="shared" ref="O450:O513" si="48">I450&gt;T$19</f>
        <v>0</v>
      </c>
      <c r="P450" s="4">
        <v>2</v>
      </c>
      <c r="AI450">
        <f t="shared" ref="AI450:AI513" ca="1" si="49">B450+RAND()*0.2+-0.1</f>
        <v>6.9942407731807439</v>
      </c>
      <c r="AJ450">
        <f t="shared" ref="AJ450:AJ513" ca="1" si="50">I450+RAND()*0.2+-0.1</f>
        <v>-4.9064478104190199</v>
      </c>
    </row>
    <row r="451" spans="1:36" x14ac:dyDescent="0.2">
      <c r="A451">
        <v>16</v>
      </c>
      <c r="B451">
        <v>7</v>
      </c>
      <c r="C451" t="s">
        <v>79</v>
      </c>
      <c r="D451" t="s">
        <v>70</v>
      </c>
      <c r="E451" t="s">
        <v>71</v>
      </c>
      <c r="F451" t="s">
        <v>118</v>
      </c>
      <c r="G451" t="s">
        <v>119</v>
      </c>
      <c r="H451">
        <v>-3</v>
      </c>
      <c r="I451">
        <v>-26</v>
      </c>
      <c r="J451">
        <v>120</v>
      </c>
      <c r="K451">
        <v>97</v>
      </c>
      <c r="L451">
        <v>0</v>
      </c>
      <c r="M451" t="b">
        <f t="shared" ref="M451:M514" si="51">I451&gt;0</f>
        <v>0</v>
      </c>
      <c r="N451" s="4">
        <f t="shared" ref="N451:N514" si="52">IF(I451&gt;30,1,0)</f>
        <v>0</v>
      </c>
      <c r="O451" t="b">
        <f t="shared" si="48"/>
        <v>0</v>
      </c>
      <c r="P451" s="4">
        <v>2</v>
      </c>
      <c r="AI451">
        <f t="shared" ca="1" si="49"/>
        <v>7.0723170536345767</v>
      </c>
      <c r="AJ451">
        <f t="shared" ca="1" si="50"/>
        <v>-25.937749367063947</v>
      </c>
    </row>
    <row r="452" spans="1:36" x14ac:dyDescent="0.2">
      <c r="A452">
        <v>16</v>
      </c>
      <c r="B452">
        <v>7</v>
      </c>
      <c r="C452" t="s">
        <v>79</v>
      </c>
      <c r="D452" t="s">
        <v>280</v>
      </c>
      <c r="E452" t="s">
        <v>281</v>
      </c>
      <c r="F452" t="s">
        <v>70</v>
      </c>
      <c r="G452" t="s">
        <v>71</v>
      </c>
      <c r="H452">
        <v>2</v>
      </c>
      <c r="I452">
        <v>-1</v>
      </c>
      <c r="J452">
        <v>70</v>
      </c>
      <c r="K452">
        <v>67</v>
      </c>
      <c r="L452">
        <v>0</v>
      </c>
      <c r="M452" t="b">
        <f t="shared" si="51"/>
        <v>0</v>
      </c>
      <c r="N452" s="4">
        <f t="shared" si="52"/>
        <v>0</v>
      </c>
      <c r="O452" t="b">
        <f t="shared" si="48"/>
        <v>0</v>
      </c>
      <c r="P452" s="4">
        <v>2</v>
      </c>
      <c r="AI452">
        <f t="shared" ca="1" si="49"/>
        <v>6.9530721652612844</v>
      </c>
      <c r="AJ452">
        <f t="shared" ca="1" si="50"/>
        <v>-1.0586114587638178</v>
      </c>
    </row>
    <row r="453" spans="1:36" x14ac:dyDescent="0.2">
      <c r="A453">
        <v>16</v>
      </c>
      <c r="B453">
        <v>7</v>
      </c>
      <c r="C453" t="s">
        <v>79</v>
      </c>
      <c r="D453" t="s">
        <v>99</v>
      </c>
      <c r="E453" t="s">
        <v>100</v>
      </c>
      <c r="F453" t="s">
        <v>60</v>
      </c>
      <c r="G453" t="s">
        <v>61</v>
      </c>
      <c r="H453">
        <v>0</v>
      </c>
      <c r="I453">
        <v>14</v>
      </c>
      <c r="J453">
        <v>170</v>
      </c>
      <c r="K453">
        <v>184</v>
      </c>
      <c r="L453">
        <v>0</v>
      </c>
      <c r="M453" t="b">
        <f t="shared" si="51"/>
        <v>1</v>
      </c>
      <c r="N453" s="4">
        <f t="shared" si="52"/>
        <v>0</v>
      </c>
      <c r="O453" t="b">
        <f t="shared" si="48"/>
        <v>0</v>
      </c>
      <c r="P453" s="4">
        <v>2</v>
      </c>
      <c r="AI453">
        <f t="shared" ca="1" si="49"/>
        <v>6.9744346085211664</v>
      </c>
      <c r="AJ453">
        <f t="shared" ca="1" si="50"/>
        <v>14.087671760831965</v>
      </c>
    </row>
    <row r="454" spans="1:36" x14ac:dyDescent="0.2">
      <c r="A454">
        <v>14</v>
      </c>
      <c r="B454">
        <v>5</v>
      </c>
      <c r="C454" t="s">
        <v>79</v>
      </c>
      <c r="D454" t="s">
        <v>82</v>
      </c>
      <c r="E454" t="s">
        <v>83</v>
      </c>
      <c r="F454" t="s">
        <v>227</v>
      </c>
      <c r="G454" t="s">
        <v>228</v>
      </c>
      <c r="H454">
        <v>-3</v>
      </c>
      <c r="I454">
        <v>14</v>
      </c>
      <c r="J454">
        <v>65</v>
      </c>
      <c r="K454">
        <v>82</v>
      </c>
      <c r="L454">
        <v>0</v>
      </c>
      <c r="M454" t="b">
        <f t="shared" si="51"/>
        <v>1</v>
      </c>
      <c r="N454" s="4">
        <f t="shared" si="52"/>
        <v>0</v>
      </c>
      <c r="O454" t="b">
        <f t="shared" si="48"/>
        <v>0</v>
      </c>
      <c r="P454" s="4">
        <v>2</v>
      </c>
      <c r="AI454">
        <f t="shared" ca="1" si="49"/>
        <v>4.9506269709940121</v>
      </c>
      <c r="AJ454">
        <f t="shared" ca="1" si="50"/>
        <v>14.032417605749155</v>
      </c>
    </row>
    <row r="455" spans="1:36" x14ac:dyDescent="0.2">
      <c r="A455">
        <v>15</v>
      </c>
      <c r="B455">
        <v>6</v>
      </c>
      <c r="C455" t="s">
        <v>79</v>
      </c>
      <c r="D455" t="s">
        <v>101</v>
      </c>
      <c r="E455" t="s">
        <v>102</v>
      </c>
      <c r="F455" t="s">
        <v>211</v>
      </c>
      <c r="G455" t="s">
        <v>212</v>
      </c>
      <c r="H455">
        <v>3</v>
      </c>
      <c r="I455">
        <v>-5</v>
      </c>
      <c r="J455">
        <v>75</v>
      </c>
      <c r="K455">
        <v>67</v>
      </c>
      <c r="L455">
        <v>0</v>
      </c>
      <c r="M455" t="b">
        <f t="shared" si="51"/>
        <v>0</v>
      </c>
      <c r="N455" s="4">
        <f t="shared" si="52"/>
        <v>0</v>
      </c>
      <c r="O455" t="b">
        <f t="shared" si="48"/>
        <v>0</v>
      </c>
      <c r="P455" s="4">
        <v>2</v>
      </c>
      <c r="AI455">
        <f t="shared" ca="1" si="49"/>
        <v>6.0448069091619789</v>
      </c>
      <c r="AJ455">
        <f t="shared" ca="1" si="50"/>
        <v>-4.9713729692692699</v>
      </c>
    </row>
    <row r="456" spans="1:36" x14ac:dyDescent="0.2">
      <c r="A456">
        <v>3</v>
      </c>
      <c r="B456">
        <v>1</v>
      </c>
      <c r="C456" t="s">
        <v>76</v>
      </c>
      <c r="D456" t="s">
        <v>128</v>
      </c>
      <c r="E456" t="s">
        <v>83</v>
      </c>
      <c r="F456" t="s">
        <v>101</v>
      </c>
      <c r="G456" t="s">
        <v>102</v>
      </c>
      <c r="H456">
        <v>13</v>
      </c>
      <c r="I456">
        <v>11</v>
      </c>
      <c r="J456">
        <v>205</v>
      </c>
      <c r="K456">
        <v>203</v>
      </c>
      <c r="L456">
        <v>0</v>
      </c>
      <c r="M456" t="b">
        <f t="shared" si="51"/>
        <v>1</v>
      </c>
      <c r="N456" s="4">
        <f t="shared" si="52"/>
        <v>0</v>
      </c>
      <c r="O456" t="b">
        <f t="shared" si="48"/>
        <v>0</v>
      </c>
      <c r="P456" s="4">
        <v>1</v>
      </c>
      <c r="AI456">
        <f t="shared" ca="1" si="49"/>
        <v>1.0210835071427025</v>
      </c>
      <c r="AJ456">
        <f t="shared" ca="1" si="50"/>
        <v>11.082198884513403</v>
      </c>
    </row>
    <row r="457" spans="1:36" x14ac:dyDescent="0.2">
      <c r="A457">
        <v>16</v>
      </c>
      <c r="B457">
        <v>7</v>
      </c>
      <c r="C457" t="s">
        <v>79</v>
      </c>
      <c r="D457" t="s">
        <v>82</v>
      </c>
      <c r="E457" t="s">
        <v>83</v>
      </c>
      <c r="F457" t="s">
        <v>58</v>
      </c>
      <c r="G457" t="s">
        <v>59</v>
      </c>
      <c r="H457">
        <v>34</v>
      </c>
      <c r="I457">
        <v>16</v>
      </c>
      <c r="J457">
        <v>205</v>
      </c>
      <c r="K457">
        <v>187</v>
      </c>
      <c r="L457">
        <v>0</v>
      </c>
      <c r="M457" t="b">
        <f t="shared" si="51"/>
        <v>1</v>
      </c>
      <c r="N457" s="4">
        <f t="shared" si="52"/>
        <v>0</v>
      </c>
      <c r="O457" t="b">
        <f t="shared" si="48"/>
        <v>0</v>
      </c>
      <c r="P457" s="4">
        <v>1</v>
      </c>
      <c r="AI457">
        <f t="shared" ca="1" si="49"/>
        <v>7.0220583876770268</v>
      </c>
      <c r="AJ457">
        <f t="shared" ca="1" si="50"/>
        <v>15.984635002960855</v>
      </c>
    </row>
    <row r="458" spans="1:36" x14ac:dyDescent="0.2">
      <c r="A458">
        <v>16</v>
      </c>
      <c r="B458">
        <v>7</v>
      </c>
      <c r="C458" t="s">
        <v>79</v>
      </c>
      <c r="D458" t="s">
        <v>135</v>
      </c>
      <c r="E458" t="s">
        <v>136</v>
      </c>
      <c r="F458" t="s">
        <v>211</v>
      </c>
      <c r="G458" t="s">
        <v>212</v>
      </c>
      <c r="H458">
        <v>-5</v>
      </c>
      <c r="I458">
        <v>-8</v>
      </c>
      <c r="J458">
        <v>85</v>
      </c>
      <c r="K458">
        <v>82</v>
      </c>
      <c r="L458">
        <v>0</v>
      </c>
      <c r="M458" t="b">
        <f t="shared" si="51"/>
        <v>0</v>
      </c>
      <c r="N458" s="4">
        <f t="shared" si="52"/>
        <v>0</v>
      </c>
      <c r="O458" t="b">
        <f t="shared" si="48"/>
        <v>0</v>
      </c>
      <c r="P458" s="4">
        <v>2</v>
      </c>
      <c r="AI458">
        <f t="shared" ca="1" si="49"/>
        <v>6.905410338198716</v>
      </c>
      <c r="AJ458">
        <f t="shared" ca="1" si="50"/>
        <v>-8.0618862232671393</v>
      </c>
    </row>
    <row r="459" spans="1:36" x14ac:dyDescent="0.2">
      <c r="A459">
        <v>16</v>
      </c>
      <c r="B459">
        <v>7</v>
      </c>
      <c r="C459" t="s">
        <v>79</v>
      </c>
      <c r="D459" t="s">
        <v>58</v>
      </c>
      <c r="E459" t="s">
        <v>59</v>
      </c>
      <c r="F459" t="s">
        <v>139</v>
      </c>
      <c r="G459" t="s">
        <v>140</v>
      </c>
      <c r="H459">
        <v>-3</v>
      </c>
      <c r="I459">
        <v>-13</v>
      </c>
      <c r="J459">
        <v>85</v>
      </c>
      <c r="K459">
        <v>75</v>
      </c>
      <c r="L459">
        <v>0</v>
      </c>
      <c r="M459" t="b">
        <f t="shared" si="51"/>
        <v>0</v>
      </c>
      <c r="N459" s="4">
        <f t="shared" si="52"/>
        <v>0</v>
      </c>
      <c r="O459" t="b">
        <f t="shared" si="48"/>
        <v>0</v>
      </c>
      <c r="P459" s="4">
        <v>2</v>
      </c>
      <c r="AI459">
        <f t="shared" ca="1" si="49"/>
        <v>6.9421914414926915</v>
      </c>
      <c r="AJ459">
        <f t="shared" ca="1" si="50"/>
        <v>-13.085429627256971</v>
      </c>
    </row>
    <row r="460" spans="1:36" x14ac:dyDescent="0.2">
      <c r="A460">
        <v>13</v>
      </c>
      <c r="B460">
        <v>4</v>
      </c>
      <c r="C460" t="s">
        <v>79</v>
      </c>
      <c r="D460" t="s">
        <v>301</v>
      </c>
      <c r="E460" t="s">
        <v>302</v>
      </c>
      <c r="F460" t="s">
        <v>70</v>
      </c>
      <c r="G460" t="s">
        <v>71</v>
      </c>
      <c r="H460">
        <v>0</v>
      </c>
      <c r="I460">
        <v>-7</v>
      </c>
      <c r="J460">
        <v>90</v>
      </c>
      <c r="K460">
        <v>83</v>
      </c>
      <c r="L460">
        <v>0</v>
      </c>
      <c r="M460" t="b">
        <f t="shared" si="51"/>
        <v>0</v>
      </c>
      <c r="N460" s="4">
        <f t="shared" si="52"/>
        <v>0</v>
      </c>
      <c r="O460" t="b">
        <f t="shared" si="48"/>
        <v>0</v>
      </c>
      <c r="P460" s="4">
        <v>2</v>
      </c>
      <c r="AI460">
        <f t="shared" ca="1" si="49"/>
        <v>3.9931005997536091</v>
      </c>
      <c r="AJ460">
        <f t="shared" ca="1" si="50"/>
        <v>-6.9298217983517016</v>
      </c>
    </row>
    <row r="461" spans="1:36" x14ac:dyDescent="0.2">
      <c r="A461">
        <v>13</v>
      </c>
      <c r="B461">
        <v>4</v>
      </c>
      <c r="C461" t="s">
        <v>79</v>
      </c>
      <c r="D461" t="s">
        <v>126</v>
      </c>
      <c r="E461" t="s">
        <v>127</v>
      </c>
      <c r="F461" t="s">
        <v>37</v>
      </c>
      <c r="G461" t="s">
        <v>38</v>
      </c>
      <c r="H461">
        <v>-1</v>
      </c>
      <c r="I461">
        <v>-20</v>
      </c>
      <c r="J461">
        <v>155</v>
      </c>
      <c r="K461">
        <v>136</v>
      </c>
      <c r="L461">
        <v>1</v>
      </c>
      <c r="M461" t="b">
        <f t="shared" si="51"/>
        <v>0</v>
      </c>
      <c r="N461" s="4">
        <f t="shared" si="52"/>
        <v>0</v>
      </c>
      <c r="O461" t="b">
        <f t="shared" si="48"/>
        <v>0</v>
      </c>
      <c r="P461" s="4">
        <v>2</v>
      </c>
      <c r="AI461">
        <f t="shared" ca="1" si="49"/>
        <v>4.0873925287554913</v>
      </c>
      <c r="AJ461">
        <f t="shared" ca="1" si="50"/>
        <v>-19.969426167651886</v>
      </c>
    </row>
    <row r="462" spans="1:36" x14ac:dyDescent="0.2">
      <c r="A462">
        <v>13</v>
      </c>
      <c r="B462">
        <v>4</v>
      </c>
      <c r="C462" t="s">
        <v>79</v>
      </c>
      <c r="D462" t="s">
        <v>227</v>
      </c>
      <c r="E462" t="s">
        <v>228</v>
      </c>
      <c r="F462" t="s">
        <v>82</v>
      </c>
      <c r="G462" t="s">
        <v>83</v>
      </c>
      <c r="H462">
        <v>-5</v>
      </c>
      <c r="I462">
        <v>-13</v>
      </c>
      <c r="J462">
        <v>75</v>
      </c>
      <c r="K462">
        <v>67</v>
      </c>
      <c r="L462">
        <v>0</v>
      </c>
      <c r="M462" t="b">
        <f t="shared" si="51"/>
        <v>0</v>
      </c>
      <c r="N462" s="4">
        <f t="shared" si="52"/>
        <v>0</v>
      </c>
      <c r="O462" t="b">
        <f t="shared" si="48"/>
        <v>0</v>
      </c>
      <c r="P462" s="4">
        <v>2</v>
      </c>
      <c r="AI462">
        <f t="shared" ca="1" si="49"/>
        <v>3.9513729982176398</v>
      </c>
      <c r="AJ462">
        <f t="shared" ca="1" si="50"/>
        <v>-13.074642155196743</v>
      </c>
    </row>
    <row r="463" spans="1:36" x14ac:dyDescent="0.2">
      <c r="A463">
        <v>19</v>
      </c>
      <c r="B463">
        <v>3</v>
      </c>
      <c r="C463" t="s">
        <v>79</v>
      </c>
      <c r="D463" t="s">
        <v>70</v>
      </c>
      <c r="E463" t="s">
        <v>71</v>
      </c>
      <c r="F463" t="s">
        <v>235</v>
      </c>
      <c r="G463" t="s">
        <v>236</v>
      </c>
      <c r="H463">
        <v>28</v>
      </c>
      <c r="I463">
        <v>20</v>
      </c>
      <c r="J463">
        <v>155</v>
      </c>
      <c r="K463">
        <v>147</v>
      </c>
      <c r="L463">
        <v>1</v>
      </c>
      <c r="M463" t="b">
        <f t="shared" si="51"/>
        <v>1</v>
      </c>
      <c r="N463" s="4">
        <f t="shared" si="52"/>
        <v>0</v>
      </c>
      <c r="O463" t="b">
        <f t="shared" si="48"/>
        <v>0</v>
      </c>
      <c r="P463" s="4">
        <v>2</v>
      </c>
      <c r="AI463">
        <f t="shared" ca="1" si="49"/>
        <v>3.0758709883054838</v>
      </c>
      <c r="AJ463">
        <f t="shared" ca="1" si="50"/>
        <v>19.976132587499656</v>
      </c>
    </row>
    <row r="464" spans="1:36" x14ac:dyDescent="0.2">
      <c r="A464">
        <v>19</v>
      </c>
      <c r="B464">
        <v>3</v>
      </c>
      <c r="C464" t="s">
        <v>79</v>
      </c>
      <c r="D464" t="s">
        <v>99</v>
      </c>
      <c r="E464" t="s">
        <v>100</v>
      </c>
      <c r="F464" t="s">
        <v>70</v>
      </c>
      <c r="G464" t="s">
        <v>71</v>
      </c>
      <c r="H464">
        <v>34</v>
      </c>
      <c r="I464">
        <v>24</v>
      </c>
      <c r="J464">
        <v>205</v>
      </c>
      <c r="K464">
        <v>195</v>
      </c>
      <c r="L464">
        <v>1</v>
      </c>
      <c r="M464" t="b">
        <f t="shared" si="51"/>
        <v>1</v>
      </c>
      <c r="N464" s="4">
        <f t="shared" si="52"/>
        <v>0</v>
      </c>
      <c r="O464" t="b">
        <f t="shared" si="48"/>
        <v>0</v>
      </c>
      <c r="P464" s="4">
        <v>1</v>
      </c>
      <c r="AI464">
        <f t="shared" ca="1" si="49"/>
        <v>3.019000239602522</v>
      </c>
      <c r="AJ464">
        <f t="shared" ca="1" si="50"/>
        <v>24.047499710244377</v>
      </c>
    </row>
    <row r="465" spans="1:36" x14ac:dyDescent="0.2">
      <c r="A465">
        <v>19</v>
      </c>
      <c r="B465">
        <v>3</v>
      </c>
      <c r="C465" t="s">
        <v>79</v>
      </c>
      <c r="D465" t="s">
        <v>82</v>
      </c>
      <c r="E465" t="s">
        <v>83</v>
      </c>
      <c r="F465" t="s">
        <v>27</v>
      </c>
      <c r="G465" t="s">
        <v>28</v>
      </c>
      <c r="H465">
        <v>35</v>
      </c>
      <c r="I465">
        <v>24</v>
      </c>
      <c r="J465">
        <v>180</v>
      </c>
      <c r="K465">
        <v>169</v>
      </c>
      <c r="L465">
        <v>1</v>
      </c>
      <c r="M465" t="b">
        <f t="shared" si="51"/>
        <v>1</v>
      </c>
      <c r="N465" s="4">
        <f t="shared" si="52"/>
        <v>0</v>
      </c>
      <c r="O465" t="b">
        <f t="shared" si="48"/>
        <v>0</v>
      </c>
      <c r="P465" s="4">
        <v>2</v>
      </c>
      <c r="AI465">
        <f t="shared" ca="1" si="49"/>
        <v>2.9295185543331081</v>
      </c>
      <c r="AJ465">
        <f t="shared" ca="1" si="50"/>
        <v>24.026128998903921</v>
      </c>
    </row>
    <row r="466" spans="1:36" x14ac:dyDescent="0.2">
      <c r="A466">
        <v>18</v>
      </c>
      <c r="B466">
        <v>2</v>
      </c>
      <c r="C466" t="s">
        <v>79</v>
      </c>
      <c r="D466" t="s">
        <v>213</v>
      </c>
      <c r="E466" t="s">
        <v>214</v>
      </c>
      <c r="F466" t="s">
        <v>44</v>
      </c>
      <c r="G466" t="s">
        <v>45</v>
      </c>
      <c r="H466">
        <v>-6</v>
      </c>
      <c r="I466">
        <v>-24</v>
      </c>
      <c r="J466">
        <v>150</v>
      </c>
      <c r="K466">
        <v>132</v>
      </c>
      <c r="L466">
        <v>1</v>
      </c>
      <c r="M466" t="b">
        <f t="shared" si="51"/>
        <v>0</v>
      </c>
      <c r="N466" s="4">
        <f t="shared" si="52"/>
        <v>0</v>
      </c>
      <c r="O466" t="b">
        <f t="shared" si="48"/>
        <v>0</v>
      </c>
      <c r="P466" s="4">
        <v>2</v>
      </c>
      <c r="AI466">
        <f t="shared" ca="1" si="49"/>
        <v>1.9548694438814369</v>
      </c>
      <c r="AJ466">
        <f t="shared" ca="1" si="50"/>
        <v>-23.911474474631056</v>
      </c>
    </row>
    <row r="467" spans="1:36" x14ac:dyDescent="0.2">
      <c r="A467">
        <v>18</v>
      </c>
      <c r="B467">
        <v>2</v>
      </c>
      <c r="C467" t="s">
        <v>79</v>
      </c>
      <c r="D467" t="s">
        <v>92</v>
      </c>
      <c r="E467" t="s">
        <v>93</v>
      </c>
      <c r="F467" t="s">
        <v>219</v>
      </c>
      <c r="G467" t="s">
        <v>220</v>
      </c>
      <c r="H467">
        <v>-4</v>
      </c>
      <c r="I467">
        <v>-12</v>
      </c>
      <c r="J467">
        <v>200</v>
      </c>
      <c r="K467">
        <v>192</v>
      </c>
      <c r="L467">
        <v>1</v>
      </c>
      <c r="M467" t="b">
        <f t="shared" si="51"/>
        <v>0</v>
      </c>
      <c r="N467" s="4">
        <f t="shared" si="52"/>
        <v>0</v>
      </c>
      <c r="O467" t="b">
        <f t="shared" si="48"/>
        <v>0</v>
      </c>
      <c r="P467" s="4">
        <v>1</v>
      </c>
      <c r="AI467">
        <f t="shared" ca="1" si="49"/>
        <v>2.0404552040400095</v>
      </c>
      <c r="AJ467">
        <f t="shared" ca="1" si="50"/>
        <v>-12.040288215144244</v>
      </c>
    </row>
    <row r="468" spans="1:36" x14ac:dyDescent="0.2">
      <c r="A468">
        <v>20</v>
      </c>
      <c r="B468">
        <v>4</v>
      </c>
      <c r="C468" t="s">
        <v>79</v>
      </c>
      <c r="D468" t="s">
        <v>51</v>
      </c>
      <c r="E468" t="s">
        <v>52</v>
      </c>
      <c r="F468" t="s">
        <v>285</v>
      </c>
      <c r="G468" t="s">
        <v>286</v>
      </c>
      <c r="H468">
        <v>6</v>
      </c>
      <c r="I468">
        <v>11</v>
      </c>
      <c r="J468">
        <v>165</v>
      </c>
      <c r="K468">
        <v>170</v>
      </c>
      <c r="L468">
        <v>0</v>
      </c>
      <c r="M468" t="b">
        <f t="shared" si="51"/>
        <v>1</v>
      </c>
      <c r="N468" s="4">
        <f t="shared" si="52"/>
        <v>0</v>
      </c>
      <c r="O468" t="b">
        <f t="shared" si="48"/>
        <v>0</v>
      </c>
      <c r="P468" s="4">
        <v>2</v>
      </c>
      <c r="AI468">
        <f t="shared" ca="1" si="49"/>
        <v>3.9678003910514641</v>
      </c>
      <c r="AJ468">
        <f t="shared" ca="1" si="50"/>
        <v>11.08770077181607</v>
      </c>
    </row>
    <row r="469" spans="1:36" x14ac:dyDescent="0.2">
      <c r="A469">
        <v>19</v>
      </c>
      <c r="B469">
        <v>3</v>
      </c>
      <c r="C469" t="s">
        <v>79</v>
      </c>
      <c r="D469" t="s">
        <v>60</v>
      </c>
      <c r="E469" t="s">
        <v>61</v>
      </c>
      <c r="F469" t="s">
        <v>92</v>
      </c>
      <c r="G469" t="s">
        <v>93</v>
      </c>
      <c r="H469">
        <v>-1</v>
      </c>
      <c r="I469">
        <v>-10</v>
      </c>
      <c r="J469">
        <v>125</v>
      </c>
      <c r="K469">
        <v>116</v>
      </c>
      <c r="L469">
        <v>0</v>
      </c>
      <c r="M469" t="b">
        <f t="shared" si="51"/>
        <v>0</v>
      </c>
      <c r="N469" s="4">
        <f t="shared" si="52"/>
        <v>0</v>
      </c>
      <c r="O469" t="b">
        <f t="shared" si="48"/>
        <v>0</v>
      </c>
      <c r="P469" s="4">
        <v>2</v>
      </c>
      <c r="AI469">
        <f t="shared" ca="1" si="49"/>
        <v>3.0558046159960082</v>
      </c>
      <c r="AJ469">
        <f t="shared" ca="1" si="50"/>
        <v>-9.9786609325640949</v>
      </c>
    </row>
    <row r="470" spans="1:36" x14ac:dyDescent="0.2">
      <c r="A470">
        <v>21</v>
      </c>
      <c r="B470">
        <v>5</v>
      </c>
      <c r="C470" t="s">
        <v>79</v>
      </c>
      <c r="D470" t="s">
        <v>51</v>
      </c>
      <c r="E470" t="s">
        <v>52</v>
      </c>
      <c r="F470" t="s">
        <v>235</v>
      </c>
      <c r="G470" t="s">
        <v>236</v>
      </c>
      <c r="H470">
        <v>-1</v>
      </c>
      <c r="I470">
        <v>-22</v>
      </c>
      <c r="J470">
        <v>285</v>
      </c>
      <c r="K470">
        <v>264</v>
      </c>
      <c r="L470">
        <v>1</v>
      </c>
      <c r="M470" t="b">
        <f t="shared" si="51"/>
        <v>0</v>
      </c>
      <c r="N470" s="4">
        <f t="shared" si="52"/>
        <v>0</v>
      </c>
      <c r="O470" t="b">
        <f t="shared" si="48"/>
        <v>0</v>
      </c>
      <c r="P470" s="4">
        <v>1</v>
      </c>
      <c r="AI470">
        <f t="shared" ca="1" si="49"/>
        <v>4.9077998367705034</v>
      </c>
      <c r="AJ470">
        <f t="shared" ca="1" si="50"/>
        <v>-22.025171274981791</v>
      </c>
    </row>
    <row r="471" spans="1:36" x14ac:dyDescent="0.2">
      <c r="A471">
        <v>21</v>
      </c>
      <c r="B471">
        <v>5</v>
      </c>
      <c r="C471" t="s">
        <v>79</v>
      </c>
      <c r="D471" t="s">
        <v>51</v>
      </c>
      <c r="E471" t="s">
        <v>52</v>
      </c>
      <c r="F471" t="s">
        <v>305</v>
      </c>
      <c r="G471" t="s">
        <v>306</v>
      </c>
      <c r="H471">
        <v>-3</v>
      </c>
      <c r="I471">
        <v>-15</v>
      </c>
      <c r="J471">
        <v>125</v>
      </c>
      <c r="K471">
        <v>113</v>
      </c>
      <c r="L471">
        <v>0</v>
      </c>
      <c r="M471" t="b">
        <f t="shared" si="51"/>
        <v>0</v>
      </c>
      <c r="N471" s="4">
        <f t="shared" si="52"/>
        <v>0</v>
      </c>
      <c r="O471" t="b">
        <f t="shared" si="48"/>
        <v>0</v>
      </c>
      <c r="P471" s="4">
        <v>2</v>
      </c>
      <c r="AI471">
        <f t="shared" ca="1" si="49"/>
        <v>5.0679682155341688</v>
      </c>
      <c r="AJ471">
        <f t="shared" ca="1" si="50"/>
        <v>-15.026078356115805</v>
      </c>
    </row>
    <row r="472" spans="1:36" x14ac:dyDescent="0.2">
      <c r="A472">
        <v>19</v>
      </c>
      <c r="B472">
        <v>3</v>
      </c>
      <c r="C472" t="s">
        <v>79</v>
      </c>
      <c r="D472" t="s">
        <v>88</v>
      </c>
      <c r="E472" t="s">
        <v>55</v>
      </c>
      <c r="F472" t="s">
        <v>243</v>
      </c>
      <c r="G472" t="s">
        <v>244</v>
      </c>
      <c r="H472">
        <v>5</v>
      </c>
      <c r="I472">
        <v>-20</v>
      </c>
      <c r="J472">
        <v>280</v>
      </c>
      <c r="K472">
        <v>255</v>
      </c>
      <c r="L472">
        <v>0</v>
      </c>
      <c r="M472" t="b">
        <f t="shared" si="51"/>
        <v>0</v>
      </c>
      <c r="N472" s="4">
        <f t="shared" si="52"/>
        <v>0</v>
      </c>
      <c r="O472" t="b">
        <f t="shared" si="48"/>
        <v>0</v>
      </c>
      <c r="P472" s="4">
        <v>1</v>
      </c>
      <c r="AI472">
        <f t="shared" ca="1" si="49"/>
        <v>3.0203431759376915</v>
      </c>
      <c r="AJ472">
        <f t="shared" ca="1" si="50"/>
        <v>-20.059921481014854</v>
      </c>
    </row>
    <row r="473" spans="1:36" x14ac:dyDescent="0.2">
      <c r="A473">
        <v>19</v>
      </c>
      <c r="B473">
        <v>3</v>
      </c>
      <c r="C473" t="s">
        <v>79</v>
      </c>
      <c r="D473" t="s">
        <v>243</v>
      </c>
      <c r="E473" t="s">
        <v>244</v>
      </c>
      <c r="F473" t="s">
        <v>219</v>
      </c>
      <c r="G473" t="s">
        <v>220</v>
      </c>
      <c r="H473">
        <v>5</v>
      </c>
      <c r="I473">
        <v>9</v>
      </c>
      <c r="J473">
        <v>205</v>
      </c>
      <c r="K473">
        <v>209</v>
      </c>
      <c r="L473">
        <v>1</v>
      </c>
      <c r="M473" t="b">
        <f t="shared" si="51"/>
        <v>1</v>
      </c>
      <c r="N473" s="4">
        <f t="shared" si="52"/>
        <v>0</v>
      </c>
      <c r="O473" t="b">
        <f t="shared" si="48"/>
        <v>0</v>
      </c>
      <c r="P473" s="4">
        <v>1</v>
      </c>
      <c r="AI473">
        <f t="shared" ca="1" si="49"/>
        <v>2.9802242678921114</v>
      </c>
      <c r="AJ473">
        <f t="shared" ca="1" si="50"/>
        <v>8.9048548263500074</v>
      </c>
    </row>
    <row r="474" spans="1:36" x14ac:dyDescent="0.2">
      <c r="A474">
        <v>19</v>
      </c>
      <c r="B474">
        <v>3</v>
      </c>
      <c r="C474" t="s">
        <v>79</v>
      </c>
      <c r="D474" t="s">
        <v>35</v>
      </c>
      <c r="E474" t="s">
        <v>36</v>
      </c>
      <c r="F474" t="s">
        <v>58</v>
      </c>
      <c r="G474" t="s">
        <v>59</v>
      </c>
      <c r="H474">
        <v>-5</v>
      </c>
      <c r="I474">
        <v>-13</v>
      </c>
      <c r="J474">
        <v>80</v>
      </c>
      <c r="K474">
        <v>72</v>
      </c>
      <c r="L474">
        <v>1</v>
      </c>
      <c r="M474" t="b">
        <f t="shared" si="51"/>
        <v>0</v>
      </c>
      <c r="N474" s="4">
        <f t="shared" si="52"/>
        <v>0</v>
      </c>
      <c r="O474" t="b">
        <f t="shared" si="48"/>
        <v>0</v>
      </c>
      <c r="P474" s="4">
        <v>2</v>
      </c>
      <c r="AI474">
        <f t="shared" ca="1" si="49"/>
        <v>3.0070256724308235</v>
      </c>
      <c r="AJ474">
        <f t="shared" ca="1" si="50"/>
        <v>-13.011571141484351</v>
      </c>
    </row>
    <row r="475" spans="1:36" x14ac:dyDescent="0.2">
      <c r="A475">
        <v>21</v>
      </c>
      <c r="B475">
        <v>5</v>
      </c>
      <c r="C475" t="s">
        <v>79</v>
      </c>
      <c r="D475" t="s">
        <v>35</v>
      </c>
      <c r="E475" t="s">
        <v>36</v>
      </c>
      <c r="F475" t="s">
        <v>139</v>
      </c>
      <c r="G475" t="s">
        <v>140</v>
      </c>
      <c r="H475">
        <v>-5</v>
      </c>
      <c r="I475">
        <v>-11</v>
      </c>
      <c r="J475">
        <v>115</v>
      </c>
      <c r="K475">
        <v>109</v>
      </c>
      <c r="L475">
        <v>1</v>
      </c>
      <c r="M475" t="b">
        <f t="shared" si="51"/>
        <v>0</v>
      </c>
      <c r="N475" s="4">
        <f t="shared" si="52"/>
        <v>0</v>
      </c>
      <c r="O475" t="b">
        <f t="shared" si="48"/>
        <v>0</v>
      </c>
      <c r="P475" s="4">
        <v>2</v>
      </c>
      <c r="AI475">
        <f t="shared" ca="1" si="49"/>
        <v>4.9278031508196216</v>
      </c>
      <c r="AJ475">
        <f t="shared" ca="1" si="50"/>
        <v>-10.905034956108191</v>
      </c>
    </row>
    <row r="476" spans="1:36" x14ac:dyDescent="0.2">
      <c r="A476">
        <v>21</v>
      </c>
      <c r="B476">
        <v>5</v>
      </c>
      <c r="C476" t="s">
        <v>79</v>
      </c>
      <c r="D476" t="s">
        <v>67</v>
      </c>
      <c r="E476" t="s">
        <v>68</v>
      </c>
      <c r="F476" t="s">
        <v>101</v>
      </c>
      <c r="G476" t="s">
        <v>102</v>
      </c>
      <c r="H476">
        <v>26</v>
      </c>
      <c r="I476">
        <v>30</v>
      </c>
      <c r="J476">
        <v>85</v>
      </c>
      <c r="K476">
        <v>89</v>
      </c>
      <c r="L476">
        <v>1</v>
      </c>
      <c r="M476" t="b">
        <f t="shared" si="51"/>
        <v>1</v>
      </c>
      <c r="N476" s="4">
        <f t="shared" si="52"/>
        <v>0</v>
      </c>
      <c r="O476" t="b">
        <f t="shared" si="48"/>
        <v>0</v>
      </c>
      <c r="P476" s="4">
        <v>2</v>
      </c>
      <c r="AI476">
        <f t="shared" ca="1" si="49"/>
        <v>4.9639786667216406</v>
      </c>
      <c r="AJ476">
        <f t="shared" ca="1" si="50"/>
        <v>30.060564189387954</v>
      </c>
    </row>
    <row r="477" spans="1:36" x14ac:dyDescent="0.2">
      <c r="A477">
        <v>2</v>
      </c>
      <c r="B477">
        <v>7</v>
      </c>
      <c r="C477" t="s">
        <v>79</v>
      </c>
      <c r="D477" t="s">
        <v>44</v>
      </c>
      <c r="E477" t="s">
        <v>45</v>
      </c>
      <c r="F477" t="s">
        <v>88</v>
      </c>
      <c r="G477" t="s">
        <v>55</v>
      </c>
      <c r="H477">
        <v>-3</v>
      </c>
      <c r="I477">
        <v>-7</v>
      </c>
      <c r="J477">
        <v>160</v>
      </c>
      <c r="K477">
        <v>156</v>
      </c>
      <c r="L477">
        <v>1</v>
      </c>
      <c r="M477" t="b">
        <f t="shared" si="51"/>
        <v>0</v>
      </c>
      <c r="N477" s="4">
        <f t="shared" si="52"/>
        <v>0</v>
      </c>
      <c r="O477" t="b">
        <f t="shared" si="48"/>
        <v>0</v>
      </c>
      <c r="P477" s="4">
        <v>2</v>
      </c>
      <c r="AI477">
        <f t="shared" ca="1" si="49"/>
        <v>6.9645749000910637</v>
      </c>
      <c r="AJ477">
        <f t="shared" ca="1" si="50"/>
        <v>-6.9152774797193031</v>
      </c>
    </row>
    <row r="478" spans="1:36" x14ac:dyDescent="0.2">
      <c r="A478">
        <v>22</v>
      </c>
      <c r="B478">
        <v>6</v>
      </c>
      <c r="C478" t="s">
        <v>79</v>
      </c>
      <c r="D478" t="s">
        <v>51</v>
      </c>
      <c r="E478" t="s">
        <v>52</v>
      </c>
      <c r="F478" t="s">
        <v>285</v>
      </c>
      <c r="G478" t="s">
        <v>286</v>
      </c>
      <c r="H478">
        <v>-5</v>
      </c>
      <c r="I478">
        <v>-29</v>
      </c>
      <c r="J478">
        <v>165</v>
      </c>
      <c r="K478">
        <v>141</v>
      </c>
      <c r="L478">
        <v>1</v>
      </c>
      <c r="M478" t="b">
        <f t="shared" si="51"/>
        <v>0</v>
      </c>
      <c r="N478" s="4">
        <f t="shared" si="52"/>
        <v>0</v>
      </c>
      <c r="O478" t="b">
        <f t="shared" si="48"/>
        <v>0</v>
      </c>
      <c r="P478" s="4">
        <v>2</v>
      </c>
      <c r="AI478">
        <f t="shared" ca="1" si="49"/>
        <v>6.0583341508663295</v>
      </c>
      <c r="AJ478">
        <f t="shared" ca="1" si="50"/>
        <v>-28.970852107600845</v>
      </c>
    </row>
    <row r="479" spans="1:36" x14ac:dyDescent="0.2">
      <c r="A479">
        <v>22</v>
      </c>
      <c r="B479">
        <v>6</v>
      </c>
      <c r="C479" t="s">
        <v>79</v>
      </c>
      <c r="D479" t="s">
        <v>219</v>
      </c>
      <c r="E479" t="s">
        <v>220</v>
      </c>
      <c r="F479" t="s">
        <v>135</v>
      </c>
      <c r="G479" t="s">
        <v>136</v>
      </c>
      <c r="H479">
        <v>0</v>
      </c>
      <c r="I479">
        <v>-16</v>
      </c>
      <c r="J479">
        <v>180</v>
      </c>
      <c r="K479">
        <v>164</v>
      </c>
      <c r="L479">
        <v>0</v>
      </c>
      <c r="M479" t="b">
        <f t="shared" si="51"/>
        <v>0</v>
      </c>
      <c r="N479" s="4">
        <f t="shared" si="52"/>
        <v>0</v>
      </c>
      <c r="O479" t="b">
        <f t="shared" si="48"/>
        <v>0</v>
      </c>
      <c r="P479" s="4">
        <v>2</v>
      </c>
      <c r="AI479">
        <f t="shared" ca="1" si="49"/>
        <v>6.0643156455060776</v>
      </c>
      <c r="AJ479">
        <f t="shared" ca="1" si="50"/>
        <v>-15.909568707844162</v>
      </c>
    </row>
    <row r="480" spans="1:36" x14ac:dyDescent="0.2">
      <c r="A480">
        <v>22</v>
      </c>
      <c r="B480">
        <v>6</v>
      </c>
      <c r="C480" t="s">
        <v>79</v>
      </c>
      <c r="D480" t="s">
        <v>285</v>
      </c>
      <c r="E480" t="s">
        <v>286</v>
      </c>
      <c r="F480" t="s">
        <v>80</v>
      </c>
      <c r="G480" t="s">
        <v>81</v>
      </c>
      <c r="H480">
        <v>8</v>
      </c>
      <c r="I480">
        <v>-1</v>
      </c>
      <c r="J480">
        <v>105</v>
      </c>
      <c r="K480">
        <v>96</v>
      </c>
      <c r="L480">
        <v>1</v>
      </c>
      <c r="M480" t="b">
        <f t="shared" si="51"/>
        <v>0</v>
      </c>
      <c r="N480" s="4">
        <f t="shared" si="52"/>
        <v>0</v>
      </c>
      <c r="O480" t="b">
        <f t="shared" si="48"/>
        <v>0</v>
      </c>
      <c r="P480" s="4">
        <v>2</v>
      </c>
      <c r="AI480">
        <f t="shared" ca="1" si="49"/>
        <v>5.9468485343220037</v>
      </c>
      <c r="AJ480">
        <f t="shared" ca="1" si="50"/>
        <v>-0.99934183476054028</v>
      </c>
    </row>
    <row r="481" spans="1:36" x14ac:dyDescent="0.2">
      <c r="A481">
        <v>22</v>
      </c>
      <c r="B481">
        <v>6</v>
      </c>
      <c r="C481" t="s">
        <v>79</v>
      </c>
      <c r="D481" t="s">
        <v>82</v>
      </c>
      <c r="E481" t="s">
        <v>83</v>
      </c>
      <c r="F481" t="s">
        <v>285</v>
      </c>
      <c r="G481" t="s">
        <v>286</v>
      </c>
      <c r="H481">
        <v>2</v>
      </c>
      <c r="I481">
        <v>-3</v>
      </c>
      <c r="J481">
        <v>60</v>
      </c>
      <c r="K481">
        <v>55</v>
      </c>
      <c r="L481">
        <v>1</v>
      </c>
      <c r="M481" t="b">
        <f t="shared" si="51"/>
        <v>0</v>
      </c>
      <c r="N481" s="4">
        <f t="shared" si="52"/>
        <v>0</v>
      </c>
      <c r="O481" t="b">
        <f t="shared" si="48"/>
        <v>0</v>
      </c>
      <c r="P481" s="4">
        <v>2</v>
      </c>
      <c r="AI481">
        <f t="shared" ca="1" si="49"/>
        <v>6.0260083947861824</v>
      </c>
      <c r="AJ481">
        <f t="shared" ca="1" si="50"/>
        <v>-3.0372336383251417</v>
      </c>
    </row>
    <row r="482" spans="1:36" x14ac:dyDescent="0.2">
      <c r="A482">
        <v>22</v>
      </c>
      <c r="B482">
        <v>6</v>
      </c>
      <c r="C482" t="s">
        <v>79</v>
      </c>
      <c r="D482" t="s">
        <v>289</v>
      </c>
      <c r="E482" t="s">
        <v>290</v>
      </c>
      <c r="F482" t="s">
        <v>84</v>
      </c>
      <c r="G482" t="s">
        <v>85</v>
      </c>
      <c r="H482">
        <v>-2</v>
      </c>
      <c r="I482">
        <v>-19</v>
      </c>
      <c r="J482">
        <v>165</v>
      </c>
      <c r="K482">
        <v>148</v>
      </c>
      <c r="L482">
        <v>1</v>
      </c>
      <c r="M482" t="b">
        <f t="shared" si="51"/>
        <v>0</v>
      </c>
      <c r="N482" s="4">
        <f t="shared" si="52"/>
        <v>0</v>
      </c>
      <c r="O482" t="b">
        <f t="shared" si="48"/>
        <v>0</v>
      </c>
      <c r="P482" s="4">
        <v>2</v>
      </c>
      <c r="AI482">
        <f t="shared" ca="1" si="49"/>
        <v>5.9456895727913803</v>
      </c>
      <c r="AJ482">
        <f t="shared" ca="1" si="50"/>
        <v>-18.932425546721124</v>
      </c>
    </row>
    <row r="483" spans="1:36" x14ac:dyDescent="0.2">
      <c r="A483">
        <v>23</v>
      </c>
      <c r="B483">
        <v>7</v>
      </c>
      <c r="C483" t="s">
        <v>79</v>
      </c>
      <c r="D483" t="s">
        <v>27</v>
      </c>
      <c r="E483" t="s">
        <v>28</v>
      </c>
      <c r="F483" t="s">
        <v>82</v>
      </c>
      <c r="G483" t="s">
        <v>83</v>
      </c>
      <c r="H483">
        <v>3</v>
      </c>
      <c r="I483">
        <v>-8</v>
      </c>
      <c r="J483">
        <v>200</v>
      </c>
      <c r="K483">
        <v>189</v>
      </c>
      <c r="L483">
        <v>0</v>
      </c>
      <c r="M483" t="b">
        <f t="shared" si="51"/>
        <v>0</v>
      </c>
      <c r="N483" s="4">
        <f t="shared" si="52"/>
        <v>0</v>
      </c>
      <c r="O483" t="b">
        <f t="shared" si="48"/>
        <v>0</v>
      </c>
      <c r="P483" s="4">
        <v>1</v>
      </c>
      <c r="AI483">
        <f t="shared" ca="1" si="49"/>
        <v>7.0603414620291991</v>
      </c>
      <c r="AJ483">
        <f t="shared" ca="1" si="50"/>
        <v>-7.9641407393506993</v>
      </c>
    </row>
    <row r="484" spans="1:36" x14ac:dyDescent="0.2">
      <c r="A484">
        <v>21</v>
      </c>
      <c r="B484">
        <v>5</v>
      </c>
      <c r="C484" t="s">
        <v>79</v>
      </c>
      <c r="D484" t="s">
        <v>278</v>
      </c>
      <c r="E484" t="s">
        <v>279</v>
      </c>
      <c r="F484" t="s">
        <v>44</v>
      </c>
      <c r="G484" t="s">
        <v>45</v>
      </c>
      <c r="H484">
        <v>-3</v>
      </c>
      <c r="I484">
        <v>-13</v>
      </c>
      <c r="J484">
        <v>110</v>
      </c>
      <c r="K484">
        <v>100</v>
      </c>
      <c r="L484">
        <v>1</v>
      </c>
      <c r="M484" t="b">
        <f t="shared" si="51"/>
        <v>0</v>
      </c>
      <c r="N484" s="4">
        <f t="shared" si="52"/>
        <v>0</v>
      </c>
      <c r="O484" t="b">
        <f t="shared" si="48"/>
        <v>0</v>
      </c>
      <c r="P484" s="4">
        <v>2</v>
      </c>
      <c r="AI484">
        <f t="shared" ca="1" si="49"/>
        <v>5.0449156492121077</v>
      </c>
      <c r="AJ484">
        <f t="shared" ca="1" si="50"/>
        <v>-13.010137858542114</v>
      </c>
    </row>
    <row r="485" spans="1:36" x14ac:dyDescent="0.2">
      <c r="A485">
        <v>22</v>
      </c>
      <c r="B485">
        <v>6</v>
      </c>
      <c r="C485" t="s">
        <v>79</v>
      </c>
      <c r="D485" t="s">
        <v>60</v>
      </c>
      <c r="E485" t="s">
        <v>61</v>
      </c>
      <c r="F485" t="s">
        <v>92</v>
      </c>
      <c r="G485" t="s">
        <v>93</v>
      </c>
      <c r="H485">
        <v>6</v>
      </c>
      <c r="I485">
        <v>17</v>
      </c>
      <c r="J485">
        <v>130</v>
      </c>
      <c r="K485">
        <v>141</v>
      </c>
      <c r="L485">
        <v>0</v>
      </c>
      <c r="M485" t="b">
        <f t="shared" si="51"/>
        <v>1</v>
      </c>
      <c r="N485" s="4">
        <f t="shared" si="52"/>
        <v>0</v>
      </c>
      <c r="O485" t="b">
        <f t="shared" si="48"/>
        <v>0</v>
      </c>
      <c r="P485" s="4">
        <v>2</v>
      </c>
      <c r="AI485">
        <f t="shared" ca="1" si="49"/>
        <v>6.0825466488744606</v>
      </c>
      <c r="AJ485">
        <f t="shared" ca="1" si="50"/>
        <v>16.968430127523511</v>
      </c>
    </row>
    <row r="486" spans="1:36" x14ac:dyDescent="0.2">
      <c r="A486">
        <v>23</v>
      </c>
      <c r="B486">
        <v>7</v>
      </c>
      <c r="C486" t="s">
        <v>79</v>
      </c>
      <c r="D486" t="s">
        <v>295</v>
      </c>
      <c r="E486" t="s">
        <v>296</v>
      </c>
      <c r="F486" t="s">
        <v>170</v>
      </c>
      <c r="G486" t="s">
        <v>171</v>
      </c>
      <c r="H486">
        <v>5</v>
      </c>
      <c r="I486">
        <v>-6</v>
      </c>
      <c r="J486">
        <v>170</v>
      </c>
      <c r="K486">
        <v>159</v>
      </c>
      <c r="L486">
        <v>1</v>
      </c>
      <c r="M486" t="b">
        <f t="shared" si="51"/>
        <v>0</v>
      </c>
      <c r="N486" s="4">
        <f t="shared" si="52"/>
        <v>0</v>
      </c>
      <c r="O486" t="b">
        <f t="shared" si="48"/>
        <v>0</v>
      </c>
      <c r="P486" s="4">
        <v>2</v>
      </c>
      <c r="AI486">
        <f t="shared" ca="1" si="49"/>
        <v>6.9666193457674845</v>
      </c>
      <c r="AJ486">
        <f t="shared" ca="1" si="50"/>
        <v>-5.9507952553062546</v>
      </c>
    </row>
    <row r="487" spans="1:36" x14ac:dyDescent="0.2">
      <c r="A487">
        <v>23</v>
      </c>
      <c r="B487">
        <v>7</v>
      </c>
      <c r="C487" t="s">
        <v>79</v>
      </c>
      <c r="D487" t="s">
        <v>135</v>
      </c>
      <c r="E487" t="s">
        <v>136</v>
      </c>
      <c r="F487" t="s">
        <v>35</v>
      </c>
      <c r="G487" t="s">
        <v>36</v>
      </c>
      <c r="H487">
        <v>-1</v>
      </c>
      <c r="I487">
        <v>-11</v>
      </c>
      <c r="J487">
        <v>75</v>
      </c>
      <c r="K487">
        <v>65</v>
      </c>
      <c r="L487">
        <v>1</v>
      </c>
      <c r="M487" t="b">
        <f t="shared" si="51"/>
        <v>0</v>
      </c>
      <c r="N487" s="4">
        <f t="shared" si="52"/>
        <v>0</v>
      </c>
      <c r="O487" t="b">
        <f t="shared" si="48"/>
        <v>0</v>
      </c>
      <c r="P487" s="4">
        <v>2</v>
      </c>
      <c r="AI487">
        <f t="shared" ca="1" si="49"/>
        <v>7.057792656328191</v>
      </c>
      <c r="AJ487">
        <f t="shared" ca="1" si="50"/>
        <v>-11.049371958737289</v>
      </c>
    </row>
    <row r="488" spans="1:36" x14ac:dyDescent="0.2">
      <c r="A488">
        <v>23</v>
      </c>
      <c r="B488">
        <v>7</v>
      </c>
      <c r="C488" t="s">
        <v>79</v>
      </c>
      <c r="D488" t="s">
        <v>135</v>
      </c>
      <c r="E488" t="s">
        <v>136</v>
      </c>
      <c r="F488" t="s">
        <v>67</v>
      </c>
      <c r="G488" t="s">
        <v>68</v>
      </c>
      <c r="H488">
        <v>2</v>
      </c>
      <c r="I488">
        <v>-7</v>
      </c>
      <c r="J488">
        <v>85</v>
      </c>
      <c r="K488">
        <v>76</v>
      </c>
      <c r="L488">
        <v>0</v>
      </c>
      <c r="M488" t="b">
        <f t="shared" si="51"/>
        <v>0</v>
      </c>
      <c r="N488" s="4">
        <f t="shared" si="52"/>
        <v>0</v>
      </c>
      <c r="O488" t="b">
        <f t="shared" si="48"/>
        <v>0</v>
      </c>
      <c r="P488" s="4">
        <v>2</v>
      </c>
      <c r="AI488">
        <f t="shared" ca="1" si="49"/>
        <v>6.9091269406047386</v>
      </c>
      <c r="AJ488">
        <f t="shared" ca="1" si="50"/>
        <v>-6.9824658222221831</v>
      </c>
    </row>
    <row r="489" spans="1:36" x14ac:dyDescent="0.2">
      <c r="A489">
        <v>23</v>
      </c>
      <c r="B489">
        <v>7</v>
      </c>
      <c r="C489" t="s">
        <v>79</v>
      </c>
      <c r="D489" t="s">
        <v>58</v>
      </c>
      <c r="E489" t="s">
        <v>59</v>
      </c>
      <c r="F489" t="s">
        <v>92</v>
      </c>
      <c r="G489" t="s">
        <v>93</v>
      </c>
      <c r="H489">
        <v>19</v>
      </c>
      <c r="I489">
        <v>16</v>
      </c>
      <c r="J489">
        <v>70</v>
      </c>
      <c r="K489">
        <v>67</v>
      </c>
      <c r="L489">
        <v>1</v>
      </c>
      <c r="M489" t="b">
        <f t="shared" si="51"/>
        <v>1</v>
      </c>
      <c r="N489" s="4">
        <f t="shared" si="52"/>
        <v>0</v>
      </c>
      <c r="O489" t="b">
        <f t="shared" si="48"/>
        <v>0</v>
      </c>
      <c r="P489" s="4">
        <v>2</v>
      </c>
      <c r="AI489">
        <f t="shared" ca="1" si="49"/>
        <v>6.9971988215680314</v>
      </c>
      <c r="AJ489">
        <f t="shared" ca="1" si="50"/>
        <v>15.943523317125299</v>
      </c>
    </row>
    <row r="490" spans="1:36" x14ac:dyDescent="0.2">
      <c r="A490">
        <v>23</v>
      </c>
      <c r="B490">
        <v>7</v>
      </c>
      <c r="C490" t="s">
        <v>79</v>
      </c>
      <c r="D490" t="s">
        <v>99</v>
      </c>
      <c r="E490" t="s">
        <v>100</v>
      </c>
      <c r="F490" t="s">
        <v>243</v>
      </c>
      <c r="G490" t="s">
        <v>244</v>
      </c>
      <c r="H490">
        <v>-2</v>
      </c>
      <c r="I490">
        <v>-4</v>
      </c>
      <c r="J490">
        <v>155</v>
      </c>
      <c r="K490">
        <v>153</v>
      </c>
      <c r="L490">
        <v>1</v>
      </c>
      <c r="M490" t="b">
        <f t="shared" si="51"/>
        <v>0</v>
      </c>
      <c r="N490" s="4">
        <f t="shared" si="52"/>
        <v>0</v>
      </c>
      <c r="O490" t="b">
        <f t="shared" si="48"/>
        <v>0</v>
      </c>
      <c r="P490" s="4">
        <v>2</v>
      </c>
      <c r="AI490">
        <f t="shared" ca="1" si="49"/>
        <v>7.0718381507259949</v>
      </c>
      <c r="AJ490">
        <f t="shared" ca="1" si="50"/>
        <v>-3.9930722340850489</v>
      </c>
    </row>
    <row r="491" spans="1:36" x14ac:dyDescent="0.2">
      <c r="A491">
        <v>24</v>
      </c>
      <c r="B491">
        <v>1</v>
      </c>
      <c r="C491" t="s">
        <v>79</v>
      </c>
      <c r="D491" t="s">
        <v>99</v>
      </c>
      <c r="E491" t="s">
        <v>100</v>
      </c>
      <c r="F491" t="s">
        <v>51</v>
      </c>
      <c r="G491" t="s">
        <v>52</v>
      </c>
      <c r="H491">
        <v>-7</v>
      </c>
      <c r="I491">
        <v>-20</v>
      </c>
      <c r="J491">
        <v>110</v>
      </c>
      <c r="K491">
        <v>97</v>
      </c>
      <c r="L491">
        <v>0</v>
      </c>
      <c r="M491" t="b">
        <f t="shared" si="51"/>
        <v>0</v>
      </c>
      <c r="N491" s="4">
        <f t="shared" si="52"/>
        <v>0</v>
      </c>
      <c r="O491" t="b">
        <f t="shared" si="48"/>
        <v>0</v>
      </c>
      <c r="P491" s="4">
        <v>2</v>
      </c>
      <c r="AI491">
        <f t="shared" ca="1" si="49"/>
        <v>1.0763597626917718</v>
      </c>
      <c r="AJ491">
        <f t="shared" ca="1" si="50"/>
        <v>-20.019473924792621</v>
      </c>
    </row>
    <row r="492" spans="1:36" x14ac:dyDescent="0.2">
      <c r="A492">
        <v>23</v>
      </c>
      <c r="B492">
        <v>7</v>
      </c>
      <c r="C492" t="s">
        <v>79</v>
      </c>
      <c r="D492" t="s">
        <v>88</v>
      </c>
      <c r="E492" t="s">
        <v>55</v>
      </c>
      <c r="F492" t="s">
        <v>82</v>
      </c>
      <c r="G492" t="s">
        <v>83</v>
      </c>
      <c r="H492">
        <v>34</v>
      </c>
      <c r="I492">
        <v>23</v>
      </c>
      <c r="J492">
        <v>160</v>
      </c>
      <c r="K492">
        <v>149</v>
      </c>
      <c r="L492">
        <v>0</v>
      </c>
      <c r="M492" t="b">
        <f t="shared" si="51"/>
        <v>1</v>
      </c>
      <c r="N492" s="4">
        <f t="shared" si="52"/>
        <v>0</v>
      </c>
      <c r="O492" t="b">
        <f t="shared" si="48"/>
        <v>0</v>
      </c>
      <c r="P492" s="4">
        <v>2</v>
      </c>
      <c r="AI492">
        <f t="shared" ca="1" si="49"/>
        <v>6.906743128924373</v>
      </c>
      <c r="AJ492">
        <f t="shared" ca="1" si="50"/>
        <v>23.040309553820769</v>
      </c>
    </row>
    <row r="493" spans="1:36" x14ac:dyDescent="0.2">
      <c r="A493">
        <v>23</v>
      </c>
      <c r="B493">
        <v>7</v>
      </c>
      <c r="C493" t="s">
        <v>79</v>
      </c>
      <c r="D493" t="s">
        <v>227</v>
      </c>
      <c r="E493" t="s">
        <v>228</v>
      </c>
      <c r="F493" t="s">
        <v>44</v>
      </c>
      <c r="G493" t="s">
        <v>45</v>
      </c>
      <c r="H493">
        <v>9</v>
      </c>
      <c r="I493">
        <v>9</v>
      </c>
      <c r="J493">
        <v>90</v>
      </c>
      <c r="K493">
        <v>90</v>
      </c>
      <c r="L493">
        <v>1</v>
      </c>
      <c r="M493" t="b">
        <f t="shared" si="51"/>
        <v>1</v>
      </c>
      <c r="N493" s="4">
        <f t="shared" si="52"/>
        <v>0</v>
      </c>
      <c r="O493" t="b">
        <f t="shared" si="48"/>
        <v>0</v>
      </c>
      <c r="P493" s="4">
        <v>2</v>
      </c>
      <c r="AI493">
        <f t="shared" ca="1" si="49"/>
        <v>7.0931567393315857</v>
      </c>
      <c r="AJ493">
        <f t="shared" ca="1" si="50"/>
        <v>8.9283666580048191</v>
      </c>
    </row>
    <row r="494" spans="1:36" x14ac:dyDescent="0.2">
      <c r="A494">
        <v>24</v>
      </c>
      <c r="B494">
        <v>1</v>
      </c>
      <c r="C494" t="s">
        <v>79</v>
      </c>
      <c r="D494" t="s">
        <v>88</v>
      </c>
      <c r="E494" t="s">
        <v>55</v>
      </c>
      <c r="F494" t="s">
        <v>101</v>
      </c>
      <c r="G494" t="s">
        <v>102</v>
      </c>
      <c r="H494">
        <v>-2</v>
      </c>
      <c r="I494">
        <v>-26</v>
      </c>
      <c r="J494">
        <v>270</v>
      </c>
      <c r="K494">
        <v>246</v>
      </c>
      <c r="L494">
        <v>0</v>
      </c>
      <c r="M494" t="b">
        <f t="shared" si="51"/>
        <v>0</v>
      </c>
      <c r="N494" s="4">
        <f t="shared" si="52"/>
        <v>0</v>
      </c>
      <c r="O494" t="b">
        <f t="shared" si="48"/>
        <v>0</v>
      </c>
      <c r="P494" s="4">
        <v>1</v>
      </c>
      <c r="AI494">
        <f t="shared" ca="1" si="49"/>
        <v>1.0767919288359726</v>
      </c>
      <c r="AJ494">
        <f t="shared" ca="1" si="50"/>
        <v>-26.065212494922879</v>
      </c>
    </row>
    <row r="495" spans="1:36" x14ac:dyDescent="0.2">
      <c r="A495">
        <v>24</v>
      </c>
      <c r="B495">
        <v>1</v>
      </c>
      <c r="C495" t="s">
        <v>79</v>
      </c>
      <c r="D495" t="s">
        <v>227</v>
      </c>
      <c r="E495" t="s">
        <v>228</v>
      </c>
      <c r="F495" t="s">
        <v>120</v>
      </c>
      <c r="G495" t="s">
        <v>121</v>
      </c>
      <c r="H495">
        <v>-2</v>
      </c>
      <c r="I495">
        <v>-20</v>
      </c>
      <c r="J495">
        <v>180</v>
      </c>
      <c r="K495">
        <v>162</v>
      </c>
      <c r="L495">
        <v>1</v>
      </c>
      <c r="M495" t="b">
        <f t="shared" si="51"/>
        <v>0</v>
      </c>
      <c r="N495" s="4">
        <f t="shared" si="52"/>
        <v>0</v>
      </c>
      <c r="O495" t="b">
        <f t="shared" si="48"/>
        <v>0</v>
      </c>
      <c r="P495" s="4">
        <v>2</v>
      </c>
      <c r="AI495">
        <f t="shared" ca="1" si="49"/>
        <v>1.0170451091043611</v>
      </c>
      <c r="AJ495">
        <f t="shared" ca="1" si="50"/>
        <v>-20.075741921855531</v>
      </c>
    </row>
    <row r="496" spans="1:36" x14ac:dyDescent="0.2">
      <c r="A496">
        <v>24</v>
      </c>
      <c r="B496">
        <v>1</v>
      </c>
      <c r="C496" t="s">
        <v>79</v>
      </c>
      <c r="D496" t="s">
        <v>237</v>
      </c>
      <c r="E496" t="s">
        <v>238</v>
      </c>
      <c r="F496" t="s">
        <v>51</v>
      </c>
      <c r="G496" t="s">
        <v>52</v>
      </c>
      <c r="H496">
        <v>-3</v>
      </c>
      <c r="I496">
        <v>-16</v>
      </c>
      <c r="J496">
        <v>175</v>
      </c>
      <c r="K496">
        <v>162</v>
      </c>
      <c r="L496">
        <v>0</v>
      </c>
      <c r="M496" t="b">
        <f t="shared" si="51"/>
        <v>0</v>
      </c>
      <c r="N496" s="4">
        <f t="shared" si="52"/>
        <v>0</v>
      </c>
      <c r="O496" t="b">
        <f t="shared" si="48"/>
        <v>0</v>
      </c>
      <c r="P496" s="4">
        <v>2</v>
      </c>
      <c r="AI496">
        <f t="shared" ca="1" si="49"/>
        <v>1.0053122407296233</v>
      </c>
      <c r="AJ496">
        <f t="shared" ca="1" si="50"/>
        <v>-15.922175304593656</v>
      </c>
    </row>
    <row r="497" spans="1:36" x14ac:dyDescent="0.2">
      <c r="A497">
        <v>24</v>
      </c>
      <c r="B497">
        <v>1</v>
      </c>
      <c r="C497" t="s">
        <v>79</v>
      </c>
      <c r="D497" t="s">
        <v>46</v>
      </c>
      <c r="E497" t="s">
        <v>47</v>
      </c>
      <c r="F497" t="s">
        <v>221</v>
      </c>
      <c r="G497" t="s">
        <v>222</v>
      </c>
      <c r="H497">
        <v>1</v>
      </c>
      <c r="I497">
        <v>-6</v>
      </c>
      <c r="J497">
        <v>155</v>
      </c>
      <c r="K497">
        <v>148</v>
      </c>
      <c r="L497">
        <v>1</v>
      </c>
      <c r="M497" t="b">
        <f t="shared" si="51"/>
        <v>0</v>
      </c>
      <c r="N497" s="4">
        <f t="shared" si="52"/>
        <v>0</v>
      </c>
      <c r="O497" t="b">
        <f t="shared" si="48"/>
        <v>0</v>
      </c>
      <c r="P497" s="4">
        <v>2</v>
      </c>
      <c r="AI497">
        <f t="shared" ca="1" si="49"/>
        <v>1.0978766429920097</v>
      </c>
      <c r="AJ497">
        <f t="shared" ca="1" si="50"/>
        <v>-5.9580461343107931</v>
      </c>
    </row>
    <row r="498" spans="1:36" x14ac:dyDescent="0.2">
      <c r="A498">
        <v>24</v>
      </c>
      <c r="B498">
        <v>1</v>
      </c>
      <c r="C498" t="s">
        <v>79</v>
      </c>
      <c r="D498" t="s">
        <v>35</v>
      </c>
      <c r="E498" t="s">
        <v>36</v>
      </c>
      <c r="F498" t="s">
        <v>99</v>
      </c>
      <c r="G498" t="s">
        <v>100</v>
      </c>
      <c r="H498">
        <v>-3</v>
      </c>
      <c r="I498">
        <v>-8</v>
      </c>
      <c r="J498">
        <v>105</v>
      </c>
      <c r="K498">
        <v>100</v>
      </c>
      <c r="L498">
        <v>1</v>
      </c>
      <c r="M498" t="b">
        <f t="shared" si="51"/>
        <v>0</v>
      </c>
      <c r="N498" s="4">
        <f t="shared" si="52"/>
        <v>0</v>
      </c>
      <c r="O498" t="b">
        <f t="shared" si="48"/>
        <v>0</v>
      </c>
      <c r="P498" s="4">
        <v>2</v>
      </c>
      <c r="AI498">
        <f t="shared" ca="1" si="49"/>
        <v>1.0674923524931306</v>
      </c>
      <c r="AJ498">
        <f t="shared" ca="1" si="50"/>
        <v>-8.0973373928390018</v>
      </c>
    </row>
    <row r="499" spans="1:36" x14ac:dyDescent="0.2">
      <c r="A499">
        <v>25</v>
      </c>
      <c r="B499">
        <v>2</v>
      </c>
      <c r="C499" t="s">
        <v>79</v>
      </c>
      <c r="D499" t="s">
        <v>70</v>
      </c>
      <c r="E499" t="s">
        <v>71</v>
      </c>
      <c r="F499" t="s">
        <v>307</v>
      </c>
      <c r="G499" t="s">
        <v>308</v>
      </c>
      <c r="H499">
        <v>-1</v>
      </c>
      <c r="I499">
        <v>0</v>
      </c>
      <c r="J499">
        <v>90</v>
      </c>
      <c r="K499">
        <v>91</v>
      </c>
      <c r="L499">
        <v>1</v>
      </c>
      <c r="M499" t="b">
        <f t="shared" si="51"/>
        <v>0</v>
      </c>
      <c r="N499" s="4">
        <f t="shared" si="52"/>
        <v>0</v>
      </c>
      <c r="O499" t="b">
        <f t="shared" si="48"/>
        <v>0</v>
      </c>
      <c r="P499" s="4">
        <v>2</v>
      </c>
      <c r="AI499">
        <f t="shared" ca="1" si="49"/>
        <v>1.9650040562070936</v>
      </c>
      <c r="AJ499">
        <f t="shared" ca="1" si="50"/>
        <v>9.3085591539305346E-2</v>
      </c>
    </row>
    <row r="500" spans="1:36" x14ac:dyDescent="0.2">
      <c r="A500">
        <v>24</v>
      </c>
      <c r="B500">
        <v>1</v>
      </c>
      <c r="C500" t="s">
        <v>79</v>
      </c>
      <c r="D500" t="s">
        <v>58</v>
      </c>
      <c r="E500" t="s">
        <v>59</v>
      </c>
      <c r="F500" t="s">
        <v>92</v>
      </c>
      <c r="G500" t="s">
        <v>93</v>
      </c>
      <c r="H500">
        <v>-4</v>
      </c>
      <c r="I500">
        <v>-9</v>
      </c>
      <c r="J500">
        <v>70</v>
      </c>
      <c r="K500">
        <v>65</v>
      </c>
      <c r="L500">
        <v>0</v>
      </c>
      <c r="M500" t="b">
        <f t="shared" si="51"/>
        <v>0</v>
      </c>
      <c r="N500" s="4">
        <f t="shared" si="52"/>
        <v>0</v>
      </c>
      <c r="O500" t="b">
        <f t="shared" si="48"/>
        <v>0</v>
      </c>
      <c r="P500" s="4">
        <v>2</v>
      </c>
      <c r="AI500">
        <f t="shared" ca="1" si="49"/>
        <v>0.90320490249822838</v>
      </c>
      <c r="AJ500">
        <f t="shared" ca="1" si="50"/>
        <v>-8.9539005508521345</v>
      </c>
    </row>
    <row r="501" spans="1:36" x14ac:dyDescent="0.2">
      <c r="A501">
        <v>25</v>
      </c>
      <c r="B501">
        <v>2</v>
      </c>
      <c r="C501" t="s">
        <v>79</v>
      </c>
      <c r="D501" t="s">
        <v>219</v>
      </c>
      <c r="E501" t="s">
        <v>220</v>
      </c>
      <c r="F501" t="s">
        <v>35</v>
      </c>
      <c r="G501" t="s">
        <v>36</v>
      </c>
      <c r="H501">
        <v>30</v>
      </c>
      <c r="I501">
        <v>18</v>
      </c>
      <c r="J501">
        <v>145</v>
      </c>
      <c r="K501">
        <v>133</v>
      </c>
      <c r="L501">
        <v>1</v>
      </c>
      <c r="M501" t="b">
        <f t="shared" si="51"/>
        <v>1</v>
      </c>
      <c r="N501" s="4">
        <f t="shared" si="52"/>
        <v>0</v>
      </c>
      <c r="O501" t="b">
        <f t="shared" si="48"/>
        <v>0</v>
      </c>
      <c r="P501" s="4">
        <v>2</v>
      </c>
      <c r="AI501">
        <f t="shared" ca="1" si="49"/>
        <v>2.0087536614074426</v>
      </c>
      <c r="AJ501">
        <f t="shared" ca="1" si="50"/>
        <v>17.978889652313992</v>
      </c>
    </row>
    <row r="502" spans="1:36" x14ac:dyDescent="0.2">
      <c r="A502">
        <v>25</v>
      </c>
      <c r="B502">
        <v>2</v>
      </c>
      <c r="C502" t="s">
        <v>79</v>
      </c>
      <c r="D502" t="s">
        <v>35</v>
      </c>
      <c r="E502" t="s">
        <v>36</v>
      </c>
      <c r="F502" t="s">
        <v>99</v>
      </c>
      <c r="G502" t="s">
        <v>100</v>
      </c>
      <c r="H502">
        <v>-3</v>
      </c>
      <c r="I502">
        <v>-5</v>
      </c>
      <c r="J502">
        <v>105</v>
      </c>
      <c r="K502">
        <v>103</v>
      </c>
      <c r="L502">
        <v>1</v>
      </c>
      <c r="M502" t="b">
        <f t="shared" si="51"/>
        <v>0</v>
      </c>
      <c r="N502" s="4">
        <f t="shared" si="52"/>
        <v>0</v>
      </c>
      <c r="O502" t="b">
        <f t="shared" si="48"/>
        <v>0</v>
      </c>
      <c r="P502" s="4">
        <v>2</v>
      </c>
      <c r="AI502">
        <f t="shared" ca="1" si="49"/>
        <v>2.0539376587922469</v>
      </c>
      <c r="AJ502">
        <f t="shared" ca="1" si="50"/>
        <v>-5.0808139802144492</v>
      </c>
    </row>
    <row r="503" spans="1:36" x14ac:dyDescent="0.2">
      <c r="A503">
        <v>25</v>
      </c>
      <c r="B503">
        <v>2</v>
      </c>
      <c r="C503" t="s">
        <v>79</v>
      </c>
      <c r="D503" t="s">
        <v>88</v>
      </c>
      <c r="E503" t="s">
        <v>55</v>
      </c>
      <c r="F503" t="s">
        <v>227</v>
      </c>
      <c r="G503" t="s">
        <v>228</v>
      </c>
      <c r="H503">
        <v>2</v>
      </c>
      <c r="I503">
        <v>-13</v>
      </c>
      <c r="J503">
        <v>135</v>
      </c>
      <c r="K503">
        <v>120</v>
      </c>
      <c r="L503">
        <v>0</v>
      </c>
      <c r="M503" t="b">
        <f t="shared" si="51"/>
        <v>0</v>
      </c>
      <c r="N503" s="4">
        <f t="shared" si="52"/>
        <v>0</v>
      </c>
      <c r="O503" t="b">
        <f t="shared" si="48"/>
        <v>0</v>
      </c>
      <c r="P503" s="4">
        <v>2</v>
      </c>
      <c r="AI503">
        <f t="shared" ca="1" si="49"/>
        <v>2.064585492527883</v>
      </c>
      <c r="AJ503">
        <f t="shared" ca="1" si="50"/>
        <v>-13.077176758614346</v>
      </c>
    </row>
    <row r="504" spans="1:36" x14ac:dyDescent="0.2">
      <c r="A504">
        <v>26</v>
      </c>
      <c r="B504">
        <v>3</v>
      </c>
      <c r="C504" t="s">
        <v>79</v>
      </c>
      <c r="D504" t="s">
        <v>99</v>
      </c>
      <c r="E504" t="s">
        <v>100</v>
      </c>
      <c r="F504" t="s">
        <v>88</v>
      </c>
      <c r="G504" t="s">
        <v>55</v>
      </c>
      <c r="H504">
        <v>0</v>
      </c>
      <c r="I504">
        <v>-9</v>
      </c>
      <c r="J504">
        <v>145</v>
      </c>
      <c r="K504">
        <v>136</v>
      </c>
      <c r="L504">
        <v>0</v>
      </c>
      <c r="M504" t="b">
        <f t="shared" si="51"/>
        <v>0</v>
      </c>
      <c r="N504" s="4">
        <f t="shared" si="52"/>
        <v>0</v>
      </c>
      <c r="O504" t="b">
        <f t="shared" si="48"/>
        <v>0</v>
      </c>
      <c r="P504" s="4">
        <v>2</v>
      </c>
      <c r="AI504">
        <f t="shared" ca="1" si="49"/>
        <v>3.0665682463426314</v>
      </c>
      <c r="AJ504">
        <f t="shared" ca="1" si="50"/>
        <v>-9.0160965971106268</v>
      </c>
    </row>
    <row r="505" spans="1:36" x14ac:dyDescent="0.2">
      <c r="A505">
        <v>26</v>
      </c>
      <c r="B505">
        <v>3</v>
      </c>
      <c r="C505" t="s">
        <v>79</v>
      </c>
      <c r="D505" t="s">
        <v>37</v>
      </c>
      <c r="E505" t="s">
        <v>38</v>
      </c>
      <c r="F505" t="s">
        <v>44</v>
      </c>
      <c r="G505" t="s">
        <v>45</v>
      </c>
      <c r="H505">
        <v>-4</v>
      </c>
      <c r="I505">
        <v>-1</v>
      </c>
      <c r="J505">
        <v>80</v>
      </c>
      <c r="K505">
        <v>83</v>
      </c>
      <c r="L505">
        <v>1</v>
      </c>
      <c r="M505" t="b">
        <f t="shared" si="51"/>
        <v>0</v>
      </c>
      <c r="N505" s="4">
        <f t="shared" si="52"/>
        <v>0</v>
      </c>
      <c r="O505" t="b">
        <f t="shared" si="48"/>
        <v>0</v>
      </c>
      <c r="P505" s="4">
        <v>2</v>
      </c>
      <c r="AI505">
        <f t="shared" ca="1" si="49"/>
        <v>2.9029009628732529</v>
      </c>
      <c r="AJ505">
        <f t="shared" ca="1" si="50"/>
        <v>-0.96709780846084814</v>
      </c>
    </row>
    <row r="506" spans="1:36" x14ac:dyDescent="0.2">
      <c r="A506">
        <v>26</v>
      </c>
      <c r="B506">
        <v>3</v>
      </c>
      <c r="C506" t="s">
        <v>79</v>
      </c>
      <c r="D506" t="s">
        <v>80</v>
      </c>
      <c r="E506" t="s">
        <v>81</v>
      </c>
      <c r="F506" t="s">
        <v>70</v>
      </c>
      <c r="G506" t="s">
        <v>71</v>
      </c>
      <c r="H506">
        <v>-2</v>
      </c>
      <c r="I506">
        <v>-1</v>
      </c>
      <c r="J506">
        <v>105</v>
      </c>
      <c r="K506">
        <v>106</v>
      </c>
      <c r="L506">
        <v>1</v>
      </c>
      <c r="M506" t="b">
        <f t="shared" si="51"/>
        <v>0</v>
      </c>
      <c r="N506" s="4">
        <f t="shared" si="52"/>
        <v>0</v>
      </c>
      <c r="O506" t="b">
        <f t="shared" si="48"/>
        <v>0</v>
      </c>
      <c r="P506" s="4">
        <v>2</v>
      </c>
      <c r="AI506">
        <f t="shared" ca="1" si="49"/>
        <v>3.0720403516808727</v>
      </c>
      <c r="AJ506">
        <f t="shared" ca="1" si="50"/>
        <v>-1.0076453777500147</v>
      </c>
    </row>
    <row r="507" spans="1:36" x14ac:dyDescent="0.2">
      <c r="A507">
        <v>26</v>
      </c>
      <c r="B507">
        <v>3</v>
      </c>
      <c r="C507" t="s">
        <v>79</v>
      </c>
      <c r="D507" t="s">
        <v>112</v>
      </c>
      <c r="E507" t="s">
        <v>113</v>
      </c>
      <c r="F507" t="s">
        <v>84</v>
      </c>
      <c r="G507" t="s">
        <v>85</v>
      </c>
      <c r="H507">
        <v>-4</v>
      </c>
      <c r="I507">
        <v>-14</v>
      </c>
      <c r="J507">
        <v>160</v>
      </c>
      <c r="K507">
        <v>150</v>
      </c>
      <c r="L507">
        <v>1</v>
      </c>
      <c r="M507" t="b">
        <f t="shared" si="51"/>
        <v>0</v>
      </c>
      <c r="N507" s="4">
        <f t="shared" si="52"/>
        <v>0</v>
      </c>
      <c r="O507" t="b">
        <f t="shared" si="48"/>
        <v>0</v>
      </c>
      <c r="P507" s="4">
        <v>2</v>
      </c>
      <c r="AI507">
        <f t="shared" ca="1" si="49"/>
        <v>3.0392918388797474</v>
      </c>
      <c r="AJ507">
        <f t="shared" ca="1" si="50"/>
        <v>-13.972317654576662</v>
      </c>
    </row>
    <row r="508" spans="1:36" x14ac:dyDescent="0.2">
      <c r="A508">
        <v>26</v>
      </c>
      <c r="B508">
        <v>3</v>
      </c>
      <c r="C508" t="s">
        <v>79</v>
      </c>
      <c r="D508" t="s">
        <v>70</v>
      </c>
      <c r="E508" t="s">
        <v>71</v>
      </c>
      <c r="F508" t="s">
        <v>37</v>
      </c>
      <c r="G508" t="s">
        <v>38</v>
      </c>
      <c r="H508">
        <v>-8</v>
      </c>
      <c r="I508">
        <v>-18</v>
      </c>
      <c r="J508">
        <v>120</v>
      </c>
      <c r="K508">
        <v>110</v>
      </c>
      <c r="L508">
        <v>1</v>
      </c>
      <c r="M508" t="b">
        <f t="shared" si="51"/>
        <v>0</v>
      </c>
      <c r="N508" s="4">
        <f t="shared" si="52"/>
        <v>0</v>
      </c>
      <c r="O508" t="b">
        <f t="shared" si="48"/>
        <v>0</v>
      </c>
      <c r="P508" s="4">
        <v>2</v>
      </c>
      <c r="AI508">
        <f t="shared" ca="1" si="49"/>
        <v>3.0224059340457887</v>
      </c>
      <c r="AJ508">
        <f t="shared" ca="1" si="50"/>
        <v>-17.968827981794103</v>
      </c>
    </row>
    <row r="509" spans="1:36" x14ac:dyDescent="0.2">
      <c r="A509">
        <v>26</v>
      </c>
      <c r="B509">
        <v>3</v>
      </c>
      <c r="C509" t="s">
        <v>79</v>
      </c>
      <c r="D509" t="s">
        <v>285</v>
      </c>
      <c r="E509" t="s">
        <v>286</v>
      </c>
      <c r="F509" t="s">
        <v>309</v>
      </c>
      <c r="G509" t="s">
        <v>310</v>
      </c>
      <c r="H509">
        <v>0</v>
      </c>
      <c r="I509">
        <v>-6</v>
      </c>
      <c r="J509">
        <v>70</v>
      </c>
      <c r="K509">
        <v>64</v>
      </c>
      <c r="L509">
        <v>1</v>
      </c>
      <c r="M509" t="b">
        <f t="shared" si="51"/>
        <v>0</v>
      </c>
      <c r="N509" s="4">
        <f t="shared" si="52"/>
        <v>0</v>
      </c>
      <c r="O509" t="b">
        <f t="shared" si="48"/>
        <v>0</v>
      </c>
      <c r="P509" s="4">
        <v>2</v>
      </c>
      <c r="AI509">
        <f t="shared" ca="1" si="49"/>
        <v>3.0043913722702822</v>
      </c>
      <c r="AJ509">
        <f t="shared" ca="1" si="50"/>
        <v>-6.0389562974208211</v>
      </c>
    </row>
    <row r="510" spans="1:36" x14ac:dyDescent="0.2">
      <c r="A510">
        <v>22</v>
      </c>
      <c r="B510">
        <v>6</v>
      </c>
      <c r="C510" t="s">
        <v>79</v>
      </c>
      <c r="D510" t="s">
        <v>37</v>
      </c>
      <c r="E510" t="s">
        <v>38</v>
      </c>
      <c r="F510" t="s">
        <v>46</v>
      </c>
      <c r="G510" t="s">
        <v>47</v>
      </c>
      <c r="H510">
        <v>-3</v>
      </c>
      <c r="I510">
        <v>-16</v>
      </c>
      <c r="J510">
        <v>130</v>
      </c>
      <c r="K510">
        <v>117</v>
      </c>
      <c r="L510">
        <v>0</v>
      </c>
      <c r="M510" t="b">
        <f t="shared" si="51"/>
        <v>0</v>
      </c>
      <c r="N510" s="4">
        <f t="shared" si="52"/>
        <v>0</v>
      </c>
      <c r="O510" t="b">
        <f t="shared" si="48"/>
        <v>0</v>
      </c>
      <c r="P510" s="4">
        <v>2</v>
      </c>
      <c r="AI510">
        <f t="shared" ca="1" si="49"/>
        <v>6.0335129352046488</v>
      </c>
      <c r="AJ510">
        <f t="shared" ca="1" si="50"/>
        <v>-15.961514114401592</v>
      </c>
    </row>
    <row r="511" spans="1:36" x14ac:dyDescent="0.2">
      <c r="A511">
        <v>26</v>
      </c>
      <c r="B511">
        <v>3</v>
      </c>
      <c r="C511" t="s">
        <v>79</v>
      </c>
      <c r="D511" t="s">
        <v>94</v>
      </c>
      <c r="E511" t="s">
        <v>95</v>
      </c>
      <c r="F511" t="s">
        <v>139</v>
      </c>
      <c r="G511" t="s">
        <v>140</v>
      </c>
      <c r="H511">
        <v>-4</v>
      </c>
      <c r="I511">
        <v>-11</v>
      </c>
      <c r="J511">
        <v>75</v>
      </c>
      <c r="K511">
        <v>68</v>
      </c>
      <c r="L511">
        <v>0</v>
      </c>
      <c r="M511" t="b">
        <f t="shared" si="51"/>
        <v>0</v>
      </c>
      <c r="N511" s="4">
        <f t="shared" si="52"/>
        <v>0</v>
      </c>
      <c r="O511" t="b">
        <f t="shared" si="48"/>
        <v>0</v>
      </c>
      <c r="P511" s="4">
        <v>2</v>
      </c>
      <c r="AI511">
        <f t="shared" ca="1" si="49"/>
        <v>2.9609431771488821</v>
      </c>
      <c r="AJ511">
        <f t="shared" ca="1" si="50"/>
        <v>-10.971068647924145</v>
      </c>
    </row>
    <row r="512" spans="1:36" x14ac:dyDescent="0.2">
      <c r="A512">
        <v>7</v>
      </c>
      <c r="B512">
        <v>5</v>
      </c>
      <c r="C512" t="s">
        <v>79</v>
      </c>
      <c r="D512" t="s">
        <v>70</v>
      </c>
      <c r="E512" t="s">
        <v>71</v>
      </c>
      <c r="F512" t="s">
        <v>60</v>
      </c>
      <c r="G512" t="s">
        <v>61</v>
      </c>
      <c r="H512">
        <v>1</v>
      </c>
      <c r="I512">
        <v>-5</v>
      </c>
      <c r="J512">
        <v>345</v>
      </c>
      <c r="K512">
        <v>339</v>
      </c>
      <c r="L512">
        <v>1</v>
      </c>
      <c r="M512" t="b">
        <f t="shared" si="51"/>
        <v>0</v>
      </c>
      <c r="N512" s="4">
        <f t="shared" si="52"/>
        <v>0</v>
      </c>
      <c r="O512" t="b">
        <f t="shared" si="48"/>
        <v>0</v>
      </c>
      <c r="P512" s="4">
        <v>1</v>
      </c>
      <c r="AI512">
        <f t="shared" ca="1" si="49"/>
        <v>5.0464065201283121</v>
      </c>
      <c r="AJ512">
        <f t="shared" ca="1" si="50"/>
        <v>-5.0590714415680864</v>
      </c>
    </row>
    <row r="513" spans="1:36" x14ac:dyDescent="0.2">
      <c r="A513">
        <v>27</v>
      </c>
      <c r="B513">
        <v>4</v>
      </c>
      <c r="C513" t="s">
        <v>79</v>
      </c>
      <c r="D513" t="s">
        <v>51</v>
      </c>
      <c r="E513" t="s">
        <v>52</v>
      </c>
      <c r="F513" t="s">
        <v>305</v>
      </c>
      <c r="G513" t="s">
        <v>306</v>
      </c>
      <c r="H513">
        <v>3</v>
      </c>
      <c r="I513">
        <v>8</v>
      </c>
      <c r="J513">
        <v>125</v>
      </c>
      <c r="K513">
        <v>130</v>
      </c>
      <c r="L513">
        <v>1</v>
      </c>
      <c r="M513" t="b">
        <f t="shared" si="51"/>
        <v>1</v>
      </c>
      <c r="N513" s="4">
        <f t="shared" si="52"/>
        <v>0</v>
      </c>
      <c r="O513" t="b">
        <f t="shared" si="48"/>
        <v>0</v>
      </c>
      <c r="P513" s="4">
        <v>2</v>
      </c>
      <c r="AI513">
        <f t="shared" ca="1" si="49"/>
        <v>4.0483452442346728</v>
      </c>
      <c r="AJ513">
        <f t="shared" ca="1" si="50"/>
        <v>8.0943501545537657</v>
      </c>
    </row>
    <row r="514" spans="1:36" x14ac:dyDescent="0.2">
      <c r="A514">
        <v>26</v>
      </c>
      <c r="B514">
        <v>3</v>
      </c>
      <c r="C514" t="s">
        <v>79</v>
      </c>
      <c r="D514" t="s">
        <v>51</v>
      </c>
      <c r="E514" t="s">
        <v>52</v>
      </c>
      <c r="F514" t="s">
        <v>67</v>
      </c>
      <c r="G514" t="s">
        <v>68</v>
      </c>
      <c r="H514">
        <v>-3</v>
      </c>
      <c r="I514">
        <v>-20</v>
      </c>
      <c r="J514">
        <v>100</v>
      </c>
      <c r="K514">
        <v>83</v>
      </c>
      <c r="L514">
        <v>1</v>
      </c>
      <c r="M514" t="b">
        <f t="shared" si="51"/>
        <v>0</v>
      </c>
      <c r="N514" s="4">
        <f t="shared" si="52"/>
        <v>0</v>
      </c>
      <c r="O514" t="b">
        <f t="shared" ref="O514:O577" si="53">I514&gt;T$19</f>
        <v>0</v>
      </c>
      <c r="P514" s="4">
        <v>2</v>
      </c>
      <c r="AI514">
        <f t="shared" ref="AI514:AI577" ca="1" si="54">B514+RAND()*0.2+-0.1</f>
        <v>2.9951212485584469</v>
      </c>
      <c r="AJ514">
        <f t="shared" ref="AJ514:AJ577" ca="1" si="55">I514+RAND()*0.2+-0.1</f>
        <v>-20.000605006743786</v>
      </c>
    </row>
    <row r="515" spans="1:36" x14ac:dyDescent="0.2">
      <c r="A515">
        <v>27</v>
      </c>
      <c r="B515">
        <v>4</v>
      </c>
      <c r="C515" t="s">
        <v>79</v>
      </c>
      <c r="D515" t="s">
        <v>110</v>
      </c>
      <c r="E515" t="s">
        <v>111</v>
      </c>
      <c r="F515" t="s">
        <v>88</v>
      </c>
      <c r="G515" t="s">
        <v>55</v>
      </c>
      <c r="H515">
        <v>-6</v>
      </c>
      <c r="I515">
        <v>-21</v>
      </c>
      <c r="J515">
        <v>90</v>
      </c>
      <c r="K515">
        <v>75</v>
      </c>
      <c r="L515">
        <v>0</v>
      </c>
      <c r="M515" t="b">
        <f t="shared" ref="M515:M578" si="56">I515&gt;0</f>
        <v>0</v>
      </c>
      <c r="N515" s="4">
        <f t="shared" ref="N515:N578" si="57">IF(I515&gt;30,1,0)</f>
        <v>0</v>
      </c>
      <c r="O515" t="b">
        <f t="shared" si="53"/>
        <v>0</v>
      </c>
      <c r="P515" s="4">
        <v>2</v>
      </c>
      <c r="AI515">
        <f t="shared" ca="1" si="54"/>
        <v>4.0613723826326664</v>
      </c>
      <c r="AJ515">
        <f t="shared" ca="1" si="55"/>
        <v>-21.039123525897246</v>
      </c>
    </row>
    <row r="516" spans="1:36" x14ac:dyDescent="0.2">
      <c r="A516">
        <v>26</v>
      </c>
      <c r="B516">
        <v>3</v>
      </c>
      <c r="C516" t="s">
        <v>79</v>
      </c>
      <c r="D516" t="s">
        <v>221</v>
      </c>
      <c r="E516" t="s">
        <v>222</v>
      </c>
      <c r="F516" t="s">
        <v>88</v>
      </c>
      <c r="G516" t="s">
        <v>55</v>
      </c>
      <c r="H516">
        <v>-4</v>
      </c>
      <c r="I516">
        <v>-5</v>
      </c>
      <c r="J516">
        <v>70</v>
      </c>
      <c r="K516">
        <v>69</v>
      </c>
      <c r="L516">
        <v>1</v>
      </c>
      <c r="M516" t="b">
        <f t="shared" si="56"/>
        <v>0</v>
      </c>
      <c r="N516" s="4">
        <f t="shared" si="57"/>
        <v>0</v>
      </c>
      <c r="O516" t="b">
        <f t="shared" si="53"/>
        <v>0</v>
      </c>
      <c r="P516" s="4">
        <v>2</v>
      </c>
      <c r="AI516">
        <f t="shared" ca="1" si="54"/>
        <v>2.9367265600549928</v>
      </c>
      <c r="AJ516">
        <f t="shared" ca="1" si="55"/>
        <v>-4.918378494544303</v>
      </c>
    </row>
    <row r="517" spans="1:36" x14ac:dyDescent="0.2">
      <c r="A517">
        <v>28</v>
      </c>
      <c r="B517">
        <v>5</v>
      </c>
      <c r="C517" t="s">
        <v>79</v>
      </c>
      <c r="D517" t="s">
        <v>285</v>
      </c>
      <c r="E517" t="s">
        <v>286</v>
      </c>
      <c r="F517" t="s">
        <v>80</v>
      </c>
      <c r="G517" t="s">
        <v>81</v>
      </c>
      <c r="H517">
        <v>3</v>
      </c>
      <c r="I517">
        <v>2</v>
      </c>
      <c r="J517">
        <v>105</v>
      </c>
      <c r="K517">
        <v>104</v>
      </c>
      <c r="L517">
        <v>1</v>
      </c>
      <c r="M517" t="b">
        <f t="shared" si="56"/>
        <v>1</v>
      </c>
      <c r="N517" s="4">
        <f t="shared" si="57"/>
        <v>0</v>
      </c>
      <c r="O517" t="b">
        <f t="shared" si="53"/>
        <v>0</v>
      </c>
      <c r="P517" s="4">
        <v>2</v>
      </c>
      <c r="AI517">
        <f t="shared" ca="1" si="54"/>
        <v>4.9825130801682365</v>
      </c>
      <c r="AJ517">
        <f t="shared" ca="1" si="55"/>
        <v>1.9594380043015032</v>
      </c>
    </row>
    <row r="518" spans="1:36" x14ac:dyDescent="0.2">
      <c r="A518">
        <v>28</v>
      </c>
      <c r="B518">
        <v>5</v>
      </c>
      <c r="C518" t="s">
        <v>79</v>
      </c>
      <c r="D518" t="s">
        <v>51</v>
      </c>
      <c r="E518" t="s">
        <v>52</v>
      </c>
      <c r="F518" t="s">
        <v>211</v>
      </c>
      <c r="G518" t="s">
        <v>212</v>
      </c>
      <c r="H518">
        <v>-4</v>
      </c>
      <c r="I518">
        <v>-13</v>
      </c>
      <c r="J518">
        <v>75</v>
      </c>
      <c r="K518">
        <v>66</v>
      </c>
      <c r="L518">
        <v>0</v>
      </c>
      <c r="M518" t="b">
        <f t="shared" si="56"/>
        <v>0</v>
      </c>
      <c r="N518" s="4">
        <f t="shared" si="57"/>
        <v>0</v>
      </c>
      <c r="O518" t="b">
        <f t="shared" si="53"/>
        <v>0</v>
      </c>
      <c r="P518" s="4">
        <v>2</v>
      </c>
      <c r="AI518">
        <f t="shared" ca="1" si="54"/>
        <v>4.9096676963551955</v>
      </c>
      <c r="AJ518">
        <f t="shared" ca="1" si="55"/>
        <v>-12.945649829399409</v>
      </c>
    </row>
    <row r="519" spans="1:36" x14ac:dyDescent="0.2">
      <c r="A519">
        <v>29</v>
      </c>
      <c r="B519">
        <v>6</v>
      </c>
      <c r="C519" t="s">
        <v>79</v>
      </c>
      <c r="D519" t="s">
        <v>70</v>
      </c>
      <c r="E519" t="s">
        <v>71</v>
      </c>
      <c r="F519" t="s">
        <v>262</v>
      </c>
      <c r="G519" t="s">
        <v>263</v>
      </c>
      <c r="H519">
        <v>4</v>
      </c>
      <c r="I519">
        <v>-9</v>
      </c>
      <c r="J519">
        <v>155</v>
      </c>
      <c r="K519">
        <v>142</v>
      </c>
      <c r="L519">
        <v>1</v>
      </c>
      <c r="M519" t="b">
        <f t="shared" si="56"/>
        <v>0</v>
      </c>
      <c r="N519" s="4">
        <f t="shared" si="57"/>
        <v>0</v>
      </c>
      <c r="O519" t="b">
        <f t="shared" si="53"/>
        <v>0</v>
      </c>
      <c r="P519" s="4">
        <v>2</v>
      </c>
      <c r="AI519">
        <f t="shared" ca="1" si="54"/>
        <v>5.9435562783369829</v>
      </c>
      <c r="AJ519">
        <f t="shared" ca="1" si="55"/>
        <v>-8.9057227717954781</v>
      </c>
    </row>
    <row r="520" spans="1:36" x14ac:dyDescent="0.2">
      <c r="A520">
        <v>27</v>
      </c>
      <c r="B520">
        <v>4</v>
      </c>
      <c r="C520" t="s">
        <v>79</v>
      </c>
      <c r="D520" t="s">
        <v>118</v>
      </c>
      <c r="E520" t="s">
        <v>119</v>
      </c>
      <c r="F520" t="s">
        <v>70</v>
      </c>
      <c r="G520" t="s">
        <v>71</v>
      </c>
      <c r="H520">
        <v>0</v>
      </c>
      <c r="I520">
        <v>-13</v>
      </c>
      <c r="J520">
        <v>115</v>
      </c>
      <c r="K520">
        <v>102</v>
      </c>
      <c r="L520">
        <v>1</v>
      </c>
      <c r="M520" t="b">
        <f t="shared" si="56"/>
        <v>0</v>
      </c>
      <c r="N520" s="4">
        <f t="shared" si="57"/>
        <v>0</v>
      </c>
      <c r="O520" t="b">
        <f t="shared" si="53"/>
        <v>0</v>
      </c>
      <c r="P520" s="4">
        <v>2</v>
      </c>
      <c r="AI520">
        <f t="shared" ca="1" si="54"/>
        <v>4.0835907461790129</v>
      </c>
      <c r="AJ520">
        <f t="shared" ca="1" si="55"/>
        <v>-12.979000816989425</v>
      </c>
    </row>
    <row r="521" spans="1:36" x14ac:dyDescent="0.2">
      <c r="A521">
        <v>28</v>
      </c>
      <c r="B521">
        <v>5</v>
      </c>
      <c r="C521" t="s">
        <v>79</v>
      </c>
      <c r="D521" t="s">
        <v>40</v>
      </c>
      <c r="E521" t="s">
        <v>41</v>
      </c>
      <c r="F521" t="s">
        <v>99</v>
      </c>
      <c r="G521" t="s">
        <v>100</v>
      </c>
      <c r="H521">
        <v>-4</v>
      </c>
      <c r="I521">
        <v>-25</v>
      </c>
      <c r="J521">
        <v>225</v>
      </c>
      <c r="K521">
        <v>204</v>
      </c>
      <c r="L521">
        <v>1</v>
      </c>
      <c r="M521" t="b">
        <f t="shared" si="56"/>
        <v>0</v>
      </c>
      <c r="N521" s="4">
        <f t="shared" si="57"/>
        <v>0</v>
      </c>
      <c r="O521" t="b">
        <f t="shared" si="53"/>
        <v>0</v>
      </c>
      <c r="P521" s="4">
        <v>1</v>
      </c>
      <c r="AI521">
        <f t="shared" ca="1" si="54"/>
        <v>5.0809095642432274</v>
      </c>
      <c r="AJ521">
        <f t="shared" ca="1" si="55"/>
        <v>-25.027008830692228</v>
      </c>
    </row>
    <row r="522" spans="1:36" x14ac:dyDescent="0.2">
      <c r="A522">
        <v>28</v>
      </c>
      <c r="B522">
        <v>5</v>
      </c>
      <c r="C522" t="s">
        <v>79</v>
      </c>
      <c r="D522" t="s">
        <v>137</v>
      </c>
      <c r="E522" t="s">
        <v>138</v>
      </c>
      <c r="F522" t="s">
        <v>51</v>
      </c>
      <c r="G522" t="s">
        <v>52</v>
      </c>
      <c r="H522">
        <v>-3</v>
      </c>
      <c r="I522">
        <v>-17</v>
      </c>
      <c r="J522">
        <v>80</v>
      </c>
      <c r="K522">
        <v>66</v>
      </c>
      <c r="L522">
        <v>1</v>
      </c>
      <c r="M522" t="b">
        <f t="shared" si="56"/>
        <v>0</v>
      </c>
      <c r="N522" s="4">
        <f t="shared" si="57"/>
        <v>0</v>
      </c>
      <c r="O522" t="b">
        <f t="shared" si="53"/>
        <v>0</v>
      </c>
      <c r="P522" s="4">
        <v>2</v>
      </c>
      <c r="AI522">
        <f t="shared" ca="1" si="54"/>
        <v>5.0448161538292107</v>
      </c>
      <c r="AJ522">
        <f t="shared" ca="1" si="55"/>
        <v>-17.08305508844267</v>
      </c>
    </row>
    <row r="523" spans="1:36" x14ac:dyDescent="0.2">
      <c r="A523">
        <v>29</v>
      </c>
      <c r="B523">
        <v>6</v>
      </c>
      <c r="C523" t="s">
        <v>79</v>
      </c>
      <c r="D523" t="s">
        <v>60</v>
      </c>
      <c r="E523" t="s">
        <v>61</v>
      </c>
      <c r="F523" t="s">
        <v>135</v>
      </c>
      <c r="G523" t="s">
        <v>136</v>
      </c>
      <c r="H523">
        <v>1</v>
      </c>
      <c r="I523">
        <v>21</v>
      </c>
      <c r="J523">
        <v>165</v>
      </c>
      <c r="K523">
        <v>185</v>
      </c>
      <c r="L523">
        <v>0</v>
      </c>
      <c r="M523" t="b">
        <f t="shared" si="56"/>
        <v>1</v>
      </c>
      <c r="N523" s="4">
        <f t="shared" si="57"/>
        <v>0</v>
      </c>
      <c r="O523" t="b">
        <f t="shared" si="53"/>
        <v>0</v>
      </c>
      <c r="P523" s="4">
        <v>2</v>
      </c>
      <c r="AI523">
        <f t="shared" ca="1" si="54"/>
        <v>5.9138618288349409</v>
      </c>
      <c r="AJ523">
        <f t="shared" ca="1" si="55"/>
        <v>21.005620017560016</v>
      </c>
    </row>
    <row r="524" spans="1:36" x14ac:dyDescent="0.2">
      <c r="A524">
        <v>30</v>
      </c>
      <c r="B524">
        <v>7</v>
      </c>
      <c r="C524" t="s">
        <v>79</v>
      </c>
      <c r="D524" t="s">
        <v>35</v>
      </c>
      <c r="E524" t="s">
        <v>36</v>
      </c>
      <c r="F524" t="s">
        <v>219</v>
      </c>
      <c r="G524" t="s">
        <v>220</v>
      </c>
      <c r="H524">
        <v>1</v>
      </c>
      <c r="I524">
        <v>-4</v>
      </c>
      <c r="J524">
        <v>135</v>
      </c>
      <c r="K524">
        <v>130</v>
      </c>
      <c r="L524">
        <v>1</v>
      </c>
      <c r="M524" t="b">
        <f t="shared" si="56"/>
        <v>0</v>
      </c>
      <c r="N524" s="4">
        <f t="shared" si="57"/>
        <v>0</v>
      </c>
      <c r="O524" t="b">
        <f t="shared" si="53"/>
        <v>0</v>
      </c>
      <c r="P524" s="4">
        <v>2</v>
      </c>
      <c r="AI524">
        <f t="shared" ca="1" si="54"/>
        <v>6.9842559574343941</v>
      </c>
      <c r="AJ524">
        <f t="shared" ca="1" si="55"/>
        <v>-3.93889846344794</v>
      </c>
    </row>
    <row r="525" spans="1:36" x14ac:dyDescent="0.2">
      <c r="A525">
        <v>30</v>
      </c>
      <c r="B525">
        <v>7</v>
      </c>
      <c r="C525" t="s">
        <v>79</v>
      </c>
      <c r="D525" t="s">
        <v>35</v>
      </c>
      <c r="E525" t="s">
        <v>36</v>
      </c>
      <c r="F525" t="s">
        <v>58</v>
      </c>
      <c r="G525" t="s">
        <v>59</v>
      </c>
      <c r="H525">
        <v>-8</v>
      </c>
      <c r="I525">
        <v>8</v>
      </c>
      <c r="J525">
        <v>70</v>
      </c>
      <c r="K525">
        <v>86</v>
      </c>
      <c r="L525">
        <v>0</v>
      </c>
      <c r="M525" t="b">
        <f t="shared" si="56"/>
        <v>1</v>
      </c>
      <c r="N525" s="4">
        <f t="shared" si="57"/>
        <v>0</v>
      </c>
      <c r="O525" t="b">
        <f t="shared" si="53"/>
        <v>0</v>
      </c>
      <c r="P525" s="4">
        <v>2</v>
      </c>
      <c r="AI525">
        <f t="shared" ca="1" si="54"/>
        <v>7.0971409212060257</v>
      </c>
      <c r="AJ525">
        <f t="shared" ca="1" si="55"/>
        <v>8.0133485657930965</v>
      </c>
    </row>
    <row r="526" spans="1:36" x14ac:dyDescent="0.2">
      <c r="A526">
        <v>30</v>
      </c>
      <c r="B526">
        <v>7</v>
      </c>
      <c r="C526" t="s">
        <v>79</v>
      </c>
      <c r="D526" t="s">
        <v>139</v>
      </c>
      <c r="E526" t="s">
        <v>140</v>
      </c>
      <c r="F526" t="s">
        <v>60</v>
      </c>
      <c r="G526" t="s">
        <v>61</v>
      </c>
      <c r="H526">
        <v>-2</v>
      </c>
      <c r="I526">
        <v>-5</v>
      </c>
      <c r="J526">
        <v>110</v>
      </c>
      <c r="K526">
        <v>107</v>
      </c>
      <c r="L526">
        <v>1</v>
      </c>
      <c r="M526" t="b">
        <f t="shared" si="56"/>
        <v>0</v>
      </c>
      <c r="N526" s="4">
        <f t="shared" si="57"/>
        <v>0</v>
      </c>
      <c r="O526" t="b">
        <f t="shared" si="53"/>
        <v>0</v>
      </c>
      <c r="P526" s="4">
        <v>2</v>
      </c>
      <c r="AI526">
        <f t="shared" ca="1" si="54"/>
        <v>6.9178075310758773</v>
      </c>
      <c r="AJ526">
        <f t="shared" ca="1" si="55"/>
        <v>-5.0629264825729576</v>
      </c>
    </row>
    <row r="527" spans="1:36" x14ac:dyDescent="0.2">
      <c r="A527">
        <v>30</v>
      </c>
      <c r="B527">
        <v>7</v>
      </c>
      <c r="C527" t="s">
        <v>79</v>
      </c>
      <c r="D527" t="s">
        <v>70</v>
      </c>
      <c r="E527" t="s">
        <v>71</v>
      </c>
      <c r="F527" t="s">
        <v>235</v>
      </c>
      <c r="G527" t="s">
        <v>236</v>
      </c>
      <c r="H527">
        <v>-5</v>
      </c>
      <c r="I527">
        <v>-3</v>
      </c>
      <c r="J527">
        <v>150</v>
      </c>
      <c r="K527">
        <v>152</v>
      </c>
      <c r="L527">
        <v>1</v>
      </c>
      <c r="M527" t="b">
        <f t="shared" si="56"/>
        <v>0</v>
      </c>
      <c r="N527" s="4">
        <f t="shared" si="57"/>
        <v>0</v>
      </c>
      <c r="O527" t="b">
        <f t="shared" si="53"/>
        <v>0</v>
      </c>
      <c r="P527" s="4">
        <v>2</v>
      </c>
      <c r="AI527">
        <f t="shared" ca="1" si="54"/>
        <v>6.9716830719639376</v>
      </c>
      <c r="AJ527">
        <f t="shared" ca="1" si="55"/>
        <v>-2.968222060624965</v>
      </c>
    </row>
    <row r="528" spans="1:36" x14ac:dyDescent="0.2">
      <c r="A528">
        <v>30</v>
      </c>
      <c r="B528">
        <v>7</v>
      </c>
      <c r="C528" t="s">
        <v>79</v>
      </c>
      <c r="D528" t="s">
        <v>27</v>
      </c>
      <c r="E528" t="s">
        <v>28</v>
      </c>
      <c r="F528" t="s">
        <v>285</v>
      </c>
      <c r="G528" t="s">
        <v>286</v>
      </c>
      <c r="H528">
        <v>-7</v>
      </c>
      <c r="I528">
        <v>-16</v>
      </c>
      <c r="J528">
        <v>195</v>
      </c>
      <c r="K528">
        <v>186</v>
      </c>
      <c r="L528">
        <v>1</v>
      </c>
      <c r="M528" t="b">
        <f t="shared" si="56"/>
        <v>0</v>
      </c>
      <c r="N528" s="4">
        <f t="shared" si="57"/>
        <v>0</v>
      </c>
      <c r="O528" t="b">
        <f t="shared" si="53"/>
        <v>0</v>
      </c>
      <c r="P528" s="4">
        <v>1</v>
      </c>
      <c r="AI528">
        <f t="shared" ca="1" si="54"/>
        <v>7.0373954807360937</v>
      </c>
      <c r="AJ528">
        <f t="shared" ca="1" si="55"/>
        <v>-15.923644803069326</v>
      </c>
    </row>
    <row r="529" spans="1:36" x14ac:dyDescent="0.2">
      <c r="A529">
        <v>16</v>
      </c>
      <c r="B529">
        <v>7</v>
      </c>
      <c r="C529" t="s">
        <v>79</v>
      </c>
      <c r="D529" t="s">
        <v>227</v>
      </c>
      <c r="E529" t="s">
        <v>228</v>
      </c>
      <c r="F529" t="s">
        <v>35</v>
      </c>
      <c r="G529" t="s">
        <v>36</v>
      </c>
      <c r="H529">
        <v>-2</v>
      </c>
      <c r="I529">
        <v>-25</v>
      </c>
      <c r="J529">
        <v>200</v>
      </c>
      <c r="K529">
        <v>177</v>
      </c>
      <c r="L529">
        <v>0</v>
      </c>
      <c r="M529" t="b">
        <f t="shared" si="56"/>
        <v>0</v>
      </c>
      <c r="N529" s="4">
        <f t="shared" si="57"/>
        <v>0</v>
      </c>
      <c r="O529" t="b">
        <f t="shared" si="53"/>
        <v>0</v>
      </c>
      <c r="P529" s="4">
        <v>1</v>
      </c>
      <c r="AI529">
        <f t="shared" ca="1" si="54"/>
        <v>7.0693844480016654</v>
      </c>
      <c r="AJ529">
        <f t="shared" ca="1" si="55"/>
        <v>-24.935675640051457</v>
      </c>
    </row>
    <row r="530" spans="1:36" x14ac:dyDescent="0.2">
      <c r="A530">
        <v>20</v>
      </c>
      <c r="B530">
        <v>4</v>
      </c>
      <c r="C530" t="s">
        <v>79</v>
      </c>
      <c r="D530" t="s">
        <v>221</v>
      </c>
      <c r="E530" t="s">
        <v>222</v>
      </c>
      <c r="F530" t="s">
        <v>285</v>
      </c>
      <c r="G530" t="s">
        <v>286</v>
      </c>
      <c r="H530">
        <v>-5</v>
      </c>
      <c r="I530">
        <v>12</v>
      </c>
      <c r="J530">
        <v>100</v>
      </c>
      <c r="K530">
        <v>117</v>
      </c>
      <c r="L530">
        <v>0</v>
      </c>
      <c r="M530" t="b">
        <f t="shared" si="56"/>
        <v>1</v>
      </c>
      <c r="N530" s="4">
        <f t="shared" si="57"/>
        <v>0</v>
      </c>
      <c r="O530" t="b">
        <f t="shared" si="53"/>
        <v>0</v>
      </c>
      <c r="P530" s="4">
        <v>2</v>
      </c>
      <c r="AI530">
        <f t="shared" ca="1" si="54"/>
        <v>3.909948361073988</v>
      </c>
      <c r="AJ530">
        <f t="shared" ca="1" si="55"/>
        <v>12.085465654951371</v>
      </c>
    </row>
    <row r="531" spans="1:36" x14ac:dyDescent="0.2">
      <c r="A531">
        <v>30</v>
      </c>
      <c r="B531">
        <v>7</v>
      </c>
      <c r="C531" t="s">
        <v>79</v>
      </c>
      <c r="D531" t="s">
        <v>109</v>
      </c>
      <c r="E531" t="s">
        <v>18</v>
      </c>
      <c r="F531" t="s">
        <v>88</v>
      </c>
      <c r="G531" t="s">
        <v>55</v>
      </c>
      <c r="H531">
        <v>-3</v>
      </c>
      <c r="I531">
        <v>-20</v>
      </c>
      <c r="J531">
        <v>140</v>
      </c>
      <c r="K531">
        <v>123</v>
      </c>
      <c r="L531">
        <v>1</v>
      </c>
      <c r="M531" t="b">
        <f t="shared" si="56"/>
        <v>0</v>
      </c>
      <c r="N531" s="4">
        <f t="shared" si="57"/>
        <v>0</v>
      </c>
      <c r="O531" t="b">
        <f t="shared" si="53"/>
        <v>0</v>
      </c>
      <c r="P531" s="4">
        <v>2</v>
      </c>
      <c r="AI531">
        <f t="shared" ca="1" si="54"/>
        <v>6.9123684140959707</v>
      </c>
      <c r="AJ531">
        <f t="shared" ca="1" si="55"/>
        <v>-20.048548346457373</v>
      </c>
    </row>
    <row r="532" spans="1:36" x14ac:dyDescent="0.2">
      <c r="A532">
        <v>30</v>
      </c>
      <c r="B532">
        <v>7</v>
      </c>
      <c r="C532" t="s">
        <v>79</v>
      </c>
      <c r="D532" t="s">
        <v>88</v>
      </c>
      <c r="E532" t="s">
        <v>55</v>
      </c>
      <c r="F532" t="s">
        <v>235</v>
      </c>
      <c r="G532" t="s">
        <v>236</v>
      </c>
      <c r="H532">
        <v>-1</v>
      </c>
      <c r="I532">
        <v>-1</v>
      </c>
      <c r="J532">
        <v>175</v>
      </c>
      <c r="K532">
        <v>175</v>
      </c>
      <c r="L532">
        <v>0</v>
      </c>
      <c r="M532" t="b">
        <f t="shared" si="56"/>
        <v>0</v>
      </c>
      <c r="N532" s="4">
        <f t="shared" si="57"/>
        <v>0</v>
      </c>
      <c r="O532" t="b">
        <f t="shared" si="53"/>
        <v>0</v>
      </c>
      <c r="P532" s="4">
        <v>2</v>
      </c>
      <c r="AI532">
        <f t="shared" ca="1" si="54"/>
        <v>6.9877074545180786</v>
      </c>
      <c r="AJ532">
        <f t="shared" ca="1" si="55"/>
        <v>-0.9103040861009738</v>
      </c>
    </row>
    <row r="533" spans="1:36" x14ac:dyDescent="0.2">
      <c r="A533">
        <v>10</v>
      </c>
      <c r="B533">
        <v>1</v>
      </c>
      <c r="C533" t="s">
        <v>79</v>
      </c>
      <c r="D533" t="s">
        <v>88</v>
      </c>
      <c r="E533" t="s">
        <v>55</v>
      </c>
      <c r="F533" t="s">
        <v>46</v>
      </c>
      <c r="G533" t="s">
        <v>47</v>
      </c>
      <c r="H533">
        <v>16</v>
      </c>
      <c r="I533">
        <v>2</v>
      </c>
      <c r="J533">
        <v>110</v>
      </c>
      <c r="K533">
        <v>96</v>
      </c>
      <c r="L533">
        <v>0</v>
      </c>
      <c r="M533" t="b">
        <f t="shared" si="56"/>
        <v>1</v>
      </c>
      <c r="N533" s="4">
        <f t="shared" si="57"/>
        <v>0</v>
      </c>
      <c r="O533" t="b">
        <f t="shared" si="53"/>
        <v>0</v>
      </c>
      <c r="P533" s="4">
        <v>2</v>
      </c>
      <c r="AI533">
        <f t="shared" ca="1" si="54"/>
        <v>0.98463639613422183</v>
      </c>
      <c r="AJ533">
        <f t="shared" ca="1" si="55"/>
        <v>1.9989348958297026</v>
      </c>
    </row>
    <row r="534" spans="1:36" x14ac:dyDescent="0.2">
      <c r="A534">
        <v>11</v>
      </c>
      <c r="B534">
        <v>2</v>
      </c>
      <c r="C534" t="s">
        <v>79</v>
      </c>
      <c r="D534" t="s">
        <v>285</v>
      </c>
      <c r="E534" t="s">
        <v>286</v>
      </c>
      <c r="F534" t="s">
        <v>219</v>
      </c>
      <c r="G534" t="s">
        <v>220</v>
      </c>
      <c r="H534">
        <v>-3</v>
      </c>
      <c r="I534">
        <v>0</v>
      </c>
      <c r="J534">
        <v>50</v>
      </c>
      <c r="K534">
        <v>53</v>
      </c>
      <c r="L534">
        <v>1</v>
      </c>
      <c r="M534" t="b">
        <f t="shared" si="56"/>
        <v>0</v>
      </c>
      <c r="N534" s="4">
        <f t="shared" si="57"/>
        <v>0</v>
      </c>
      <c r="O534" t="b">
        <f t="shared" si="53"/>
        <v>0</v>
      </c>
      <c r="P534" s="4">
        <v>2</v>
      </c>
      <c r="AI534">
        <f t="shared" ca="1" si="54"/>
        <v>1.9949194763257601</v>
      </c>
      <c r="AJ534">
        <f t="shared" ca="1" si="55"/>
        <v>-5.9903896041202498E-2</v>
      </c>
    </row>
    <row r="535" spans="1:36" x14ac:dyDescent="0.2">
      <c r="A535">
        <v>11</v>
      </c>
      <c r="B535">
        <v>2</v>
      </c>
      <c r="C535" t="s">
        <v>79</v>
      </c>
      <c r="D535" t="s">
        <v>99</v>
      </c>
      <c r="E535" t="s">
        <v>100</v>
      </c>
      <c r="F535" t="s">
        <v>137</v>
      </c>
      <c r="G535" t="s">
        <v>138</v>
      </c>
      <c r="H535">
        <v>-3</v>
      </c>
      <c r="I535">
        <v>0</v>
      </c>
      <c r="J535">
        <v>90</v>
      </c>
      <c r="K535">
        <v>93</v>
      </c>
      <c r="L535">
        <v>1</v>
      </c>
      <c r="M535" t="b">
        <f t="shared" si="56"/>
        <v>0</v>
      </c>
      <c r="N535" s="4">
        <f t="shared" si="57"/>
        <v>0</v>
      </c>
      <c r="O535" t="b">
        <f t="shared" si="53"/>
        <v>0</v>
      </c>
      <c r="P535" s="4">
        <v>2</v>
      </c>
      <c r="AI535">
        <f t="shared" ca="1" si="54"/>
        <v>2.0193281716003013</v>
      </c>
      <c r="AJ535">
        <f t="shared" ca="1" si="55"/>
        <v>3.0267693360318704E-2</v>
      </c>
    </row>
    <row r="536" spans="1:36" x14ac:dyDescent="0.2">
      <c r="A536">
        <v>11</v>
      </c>
      <c r="B536">
        <v>2</v>
      </c>
      <c r="C536" t="s">
        <v>79</v>
      </c>
      <c r="D536" t="s">
        <v>99</v>
      </c>
      <c r="E536" t="s">
        <v>100</v>
      </c>
      <c r="F536" t="s">
        <v>311</v>
      </c>
      <c r="G536" t="s">
        <v>312</v>
      </c>
      <c r="H536">
        <v>1</v>
      </c>
      <c r="I536">
        <v>0</v>
      </c>
      <c r="J536">
        <v>90</v>
      </c>
      <c r="K536">
        <v>89</v>
      </c>
      <c r="L536">
        <v>0</v>
      </c>
      <c r="M536" t="b">
        <f t="shared" si="56"/>
        <v>0</v>
      </c>
      <c r="N536" s="4">
        <f t="shared" si="57"/>
        <v>0</v>
      </c>
      <c r="O536" t="b">
        <f t="shared" si="53"/>
        <v>0</v>
      </c>
      <c r="P536" s="4">
        <v>2</v>
      </c>
      <c r="AI536">
        <f t="shared" ca="1" si="54"/>
        <v>1.901309652062388</v>
      </c>
      <c r="AJ536">
        <f t="shared" ca="1" si="55"/>
        <v>4.6527424067785705E-2</v>
      </c>
    </row>
    <row r="537" spans="1:36" x14ac:dyDescent="0.2">
      <c r="A537">
        <v>11</v>
      </c>
      <c r="B537">
        <v>2</v>
      </c>
      <c r="C537" t="s">
        <v>79</v>
      </c>
      <c r="D537" t="s">
        <v>82</v>
      </c>
      <c r="E537" t="s">
        <v>83</v>
      </c>
      <c r="F537" t="s">
        <v>299</v>
      </c>
      <c r="G537" t="s">
        <v>300</v>
      </c>
      <c r="H537">
        <v>9</v>
      </c>
      <c r="I537">
        <v>1</v>
      </c>
      <c r="J537">
        <v>60</v>
      </c>
      <c r="K537">
        <v>52</v>
      </c>
      <c r="L537">
        <v>1</v>
      </c>
      <c r="M537" t="b">
        <f t="shared" si="56"/>
        <v>1</v>
      </c>
      <c r="N537" s="4">
        <f t="shared" si="57"/>
        <v>0</v>
      </c>
      <c r="O537" t="b">
        <f t="shared" si="53"/>
        <v>0</v>
      </c>
      <c r="P537" s="4">
        <v>2</v>
      </c>
      <c r="AI537">
        <f t="shared" ca="1" si="54"/>
        <v>1.9778244097259381</v>
      </c>
      <c r="AJ537">
        <f t="shared" ca="1" si="55"/>
        <v>1.0115777394078533</v>
      </c>
    </row>
    <row r="538" spans="1:36" x14ac:dyDescent="0.2">
      <c r="A538">
        <v>31</v>
      </c>
      <c r="B538">
        <v>1</v>
      </c>
      <c r="C538" t="s">
        <v>79</v>
      </c>
      <c r="D538" t="s">
        <v>285</v>
      </c>
      <c r="E538" t="s">
        <v>286</v>
      </c>
      <c r="F538" t="s">
        <v>221</v>
      </c>
      <c r="G538" t="s">
        <v>222</v>
      </c>
      <c r="H538">
        <v>0</v>
      </c>
      <c r="I538">
        <v>-7</v>
      </c>
      <c r="J538">
        <v>100</v>
      </c>
      <c r="K538">
        <v>93</v>
      </c>
      <c r="L538">
        <v>0</v>
      </c>
      <c r="M538" t="b">
        <f t="shared" si="56"/>
        <v>0</v>
      </c>
      <c r="N538" s="4">
        <f t="shared" si="57"/>
        <v>0</v>
      </c>
      <c r="O538" t="b">
        <f t="shared" si="53"/>
        <v>0</v>
      </c>
      <c r="P538" s="4">
        <v>2</v>
      </c>
      <c r="AI538">
        <f t="shared" ca="1" si="54"/>
        <v>1.0590608957061713</v>
      </c>
      <c r="AJ538">
        <f t="shared" ca="1" si="55"/>
        <v>-7.0203148999439602</v>
      </c>
    </row>
    <row r="539" spans="1:36" x14ac:dyDescent="0.2">
      <c r="A539">
        <v>31</v>
      </c>
      <c r="B539">
        <v>1</v>
      </c>
      <c r="C539" t="s">
        <v>79</v>
      </c>
      <c r="D539" t="s">
        <v>99</v>
      </c>
      <c r="E539" t="s">
        <v>100</v>
      </c>
      <c r="F539" t="s">
        <v>101</v>
      </c>
      <c r="G539" t="s">
        <v>102</v>
      </c>
      <c r="H539">
        <v>-1</v>
      </c>
      <c r="I539">
        <v>3</v>
      </c>
      <c r="J539">
        <v>145</v>
      </c>
      <c r="K539">
        <v>149</v>
      </c>
      <c r="L539">
        <v>0</v>
      </c>
      <c r="M539" t="b">
        <f t="shared" si="56"/>
        <v>1</v>
      </c>
      <c r="N539" s="4">
        <f t="shared" si="57"/>
        <v>0</v>
      </c>
      <c r="O539" t="b">
        <f t="shared" si="53"/>
        <v>0</v>
      </c>
      <c r="P539" s="4">
        <v>2</v>
      </c>
      <c r="AI539">
        <f t="shared" ca="1" si="54"/>
        <v>0.90863585278790249</v>
      </c>
      <c r="AJ539">
        <f t="shared" ca="1" si="55"/>
        <v>3.0038434906917599</v>
      </c>
    </row>
    <row r="540" spans="1:36" x14ac:dyDescent="0.2">
      <c r="A540">
        <v>31</v>
      </c>
      <c r="B540">
        <v>1</v>
      </c>
      <c r="C540" t="s">
        <v>79</v>
      </c>
      <c r="D540" t="s">
        <v>99</v>
      </c>
      <c r="E540" t="s">
        <v>100</v>
      </c>
      <c r="F540" t="s">
        <v>88</v>
      </c>
      <c r="G540" t="s">
        <v>55</v>
      </c>
      <c r="H540">
        <v>-4</v>
      </c>
      <c r="I540">
        <v>-6</v>
      </c>
      <c r="J540">
        <v>140</v>
      </c>
      <c r="K540">
        <v>138</v>
      </c>
      <c r="L540">
        <v>1</v>
      </c>
      <c r="M540" t="b">
        <f t="shared" si="56"/>
        <v>0</v>
      </c>
      <c r="N540" s="4">
        <f t="shared" si="57"/>
        <v>0</v>
      </c>
      <c r="O540" t="b">
        <f t="shared" si="53"/>
        <v>0</v>
      </c>
      <c r="P540" s="4">
        <v>2</v>
      </c>
      <c r="AI540">
        <f t="shared" ca="1" si="54"/>
        <v>1.0669055193003452</v>
      </c>
      <c r="AJ540">
        <f t="shared" ca="1" si="55"/>
        <v>-5.9216312464744547</v>
      </c>
    </row>
    <row r="541" spans="1:36" x14ac:dyDescent="0.2">
      <c r="A541">
        <v>25</v>
      </c>
      <c r="B541">
        <v>2</v>
      </c>
      <c r="C541" t="s">
        <v>79</v>
      </c>
      <c r="D541" t="s">
        <v>58</v>
      </c>
      <c r="E541" t="s">
        <v>59</v>
      </c>
      <c r="F541" t="s">
        <v>51</v>
      </c>
      <c r="G541" t="s">
        <v>52</v>
      </c>
      <c r="H541">
        <v>-4</v>
      </c>
      <c r="I541">
        <v>-6</v>
      </c>
      <c r="J541">
        <v>60</v>
      </c>
      <c r="K541">
        <v>58</v>
      </c>
      <c r="L541">
        <v>0</v>
      </c>
      <c r="M541" t="b">
        <f t="shared" si="56"/>
        <v>0</v>
      </c>
      <c r="N541" s="4">
        <f t="shared" si="57"/>
        <v>0</v>
      </c>
      <c r="O541" t="b">
        <f t="shared" si="53"/>
        <v>0</v>
      </c>
      <c r="P541" s="4">
        <v>2</v>
      </c>
      <c r="AI541">
        <f t="shared" ca="1" si="54"/>
        <v>2.0399858962562276</v>
      </c>
      <c r="AJ541">
        <f t="shared" ca="1" si="55"/>
        <v>-5.9364144753963588</v>
      </c>
    </row>
    <row r="542" spans="1:36" x14ac:dyDescent="0.2">
      <c r="A542">
        <v>29</v>
      </c>
      <c r="B542">
        <v>6</v>
      </c>
      <c r="C542" t="s">
        <v>79</v>
      </c>
      <c r="D542" t="s">
        <v>88</v>
      </c>
      <c r="E542" t="s">
        <v>55</v>
      </c>
      <c r="F542" t="s">
        <v>280</v>
      </c>
      <c r="G542" t="s">
        <v>281</v>
      </c>
      <c r="H542">
        <v>-4</v>
      </c>
      <c r="I542">
        <v>-16</v>
      </c>
      <c r="J542">
        <v>70</v>
      </c>
      <c r="K542">
        <v>58</v>
      </c>
      <c r="L542">
        <v>0</v>
      </c>
      <c r="M542" t="b">
        <f t="shared" si="56"/>
        <v>0</v>
      </c>
      <c r="N542" s="4">
        <f t="shared" si="57"/>
        <v>0</v>
      </c>
      <c r="O542" t="b">
        <f t="shared" si="53"/>
        <v>0</v>
      </c>
      <c r="P542" s="4">
        <v>2</v>
      </c>
      <c r="AI542">
        <f t="shared" ca="1" si="54"/>
        <v>5.9567572583495156</v>
      </c>
      <c r="AJ542">
        <f t="shared" ca="1" si="55"/>
        <v>-16.006371816869315</v>
      </c>
    </row>
    <row r="543" spans="1:36" x14ac:dyDescent="0.2">
      <c r="A543">
        <v>31</v>
      </c>
      <c r="B543">
        <v>1</v>
      </c>
      <c r="C543" t="s">
        <v>79</v>
      </c>
      <c r="D543" t="s">
        <v>170</v>
      </c>
      <c r="E543" t="s">
        <v>171</v>
      </c>
      <c r="F543" t="s">
        <v>92</v>
      </c>
      <c r="G543" t="s">
        <v>93</v>
      </c>
      <c r="H543">
        <v>-1</v>
      </c>
      <c r="I543">
        <v>-8</v>
      </c>
      <c r="J543">
        <v>105</v>
      </c>
      <c r="K543">
        <v>98</v>
      </c>
      <c r="L543">
        <v>1</v>
      </c>
      <c r="M543" t="b">
        <f t="shared" si="56"/>
        <v>0</v>
      </c>
      <c r="N543" s="4">
        <f t="shared" si="57"/>
        <v>0</v>
      </c>
      <c r="O543" t="b">
        <f t="shared" si="53"/>
        <v>0</v>
      </c>
      <c r="P543" s="4">
        <v>2</v>
      </c>
      <c r="AI543">
        <f t="shared" ca="1" si="54"/>
        <v>0.95562047090187174</v>
      </c>
      <c r="AJ543">
        <f t="shared" ca="1" si="55"/>
        <v>-7.9842132286306384</v>
      </c>
    </row>
    <row r="544" spans="1:36" x14ac:dyDescent="0.2">
      <c r="A544">
        <v>31</v>
      </c>
      <c r="B544">
        <v>1</v>
      </c>
      <c r="C544" t="s">
        <v>79</v>
      </c>
      <c r="D544" t="s">
        <v>40</v>
      </c>
      <c r="E544" t="s">
        <v>41</v>
      </c>
      <c r="F544" t="s">
        <v>35</v>
      </c>
      <c r="G544" t="s">
        <v>36</v>
      </c>
      <c r="H544">
        <v>-1</v>
      </c>
      <c r="I544">
        <v>-33</v>
      </c>
      <c r="J544">
        <v>280</v>
      </c>
      <c r="K544">
        <v>248</v>
      </c>
      <c r="L544">
        <v>1</v>
      </c>
      <c r="M544" t="b">
        <f t="shared" si="56"/>
        <v>0</v>
      </c>
      <c r="N544" s="4">
        <f t="shared" si="57"/>
        <v>0</v>
      </c>
      <c r="O544" t="b">
        <f t="shared" si="53"/>
        <v>0</v>
      </c>
      <c r="P544" s="4">
        <v>1</v>
      </c>
      <c r="AI544">
        <f t="shared" ca="1" si="54"/>
        <v>0.9035846445125072</v>
      </c>
      <c r="AJ544">
        <f t="shared" ca="1" si="55"/>
        <v>-33.042422367684843</v>
      </c>
    </row>
    <row r="545" spans="1:36" x14ac:dyDescent="0.2">
      <c r="A545">
        <v>31</v>
      </c>
      <c r="B545">
        <v>1</v>
      </c>
      <c r="C545" t="s">
        <v>79</v>
      </c>
      <c r="D545" t="s">
        <v>101</v>
      </c>
      <c r="E545" t="s">
        <v>102</v>
      </c>
      <c r="F545" t="s">
        <v>213</v>
      </c>
      <c r="G545" t="s">
        <v>214</v>
      </c>
      <c r="H545">
        <v>-7</v>
      </c>
      <c r="I545">
        <v>-19</v>
      </c>
      <c r="J545">
        <v>170</v>
      </c>
      <c r="K545">
        <v>158</v>
      </c>
      <c r="L545">
        <v>1</v>
      </c>
      <c r="M545" t="b">
        <f t="shared" si="56"/>
        <v>0</v>
      </c>
      <c r="N545" s="4">
        <f t="shared" si="57"/>
        <v>0</v>
      </c>
      <c r="O545" t="b">
        <f t="shared" si="53"/>
        <v>0</v>
      </c>
      <c r="P545" s="4">
        <v>2</v>
      </c>
      <c r="AI545">
        <f t="shared" ca="1" si="54"/>
        <v>1.0338048757636209</v>
      </c>
      <c r="AJ545">
        <f t="shared" ca="1" si="55"/>
        <v>-18.97988424671118</v>
      </c>
    </row>
    <row r="546" spans="1:36" x14ac:dyDescent="0.2">
      <c r="A546">
        <v>31</v>
      </c>
      <c r="B546">
        <v>1</v>
      </c>
      <c r="C546" t="s">
        <v>79</v>
      </c>
      <c r="D546" t="s">
        <v>88</v>
      </c>
      <c r="E546" t="s">
        <v>55</v>
      </c>
      <c r="F546" t="s">
        <v>80</v>
      </c>
      <c r="G546" t="s">
        <v>81</v>
      </c>
      <c r="H546">
        <v>0</v>
      </c>
      <c r="I546">
        <v>-4</v>
      </c>
      <c r="J546">
        <v>80</v>
      </c>
      <c r="K546">
        <v>76</v>
      </c>
      <c r="L546">
        <v>0</v>
      </c>
      <c r="M546" t="b">
        <f t="shared" si="56"/>
        <v>0</v>
      </c>
      <c r="N546" s="4">
        <f t="shared" si="57"/>
        <v>0</v>
      </c>
      <c r="O546" t="b">
        <f t="shared" si="53"/>
        <v>0</v>
      </c>
      <c r="P546" s="4">
        <v>2</v>
      </c>
      <c r="AI546">
        <f t="shared" ca="1" si="54"/>
        <v>1.0715876456549491</v>
      </c>
      <c r="AJ546">
        <f t="shared" ca="1" si="55"/>
        <v>-4.0548478041015548</v>
      </c>
    </row>
    <row r="547" spans="1:36" x14ac:dyDescent="0.2">
      <c r="A547">
        <v>31</v>
      </c>
      <c r="B547">
        <v>1</v>
      </c>
      <c r="C547" t="s">
        <v>79</v>
      </c>
      <c r="D547" t="s">
        <v>60</v>
      </c>
      <c r="E547" t="s">
        <v>61</v>
      </c>
      <c r="F547" t="s">
        <v>99</v>
      </c>
      <c r="G547" t="s">
        <v>100</v>
      </c>
      <c r="H547">
        <v>-3</v>
      </c>
      <c r="I547">
        <v>-8</v>
      </c>
      <c r="J547">
        <v>155</v>
      </c>
      <c r="K547">
        <v>150</v>
      </c>
      <c r="L547">
        <v>1</v>
      </c>
      <c r="M547" t="b">
        <f t="shared" si="56"/>
        <v>0</v>
      </c>
      <c r="N547" s="4">
        <f t="shared" si="57"/>
        <v>0</v>
      </c>
      <c r="O547" t="b">
        <f t="shared" si="53"/>
        <v>0</v>
      </c>
      <c r="P547" s="4">
        <v>2</v>
      </c>
      <c r="AI547">
        <f t="shared" ca="1" si="54"/>
        <v>1.0807495540548913</v>
      </c>
      <c r="AJ547">
        <f t="shared" ca="1" si="55"/>
        <v>-7.9402571272280404</v>
      </c>
    </row>
    <row r="548" spans="1:36" x14ac:dyDescent="0.2">
      <c r="A548">
        <v>31</v>
      </c>
      <c r="B548">
        <v>1</v>
      </c>
      <c r="C548" t="s">
        <v>79</v>
      </c>
      <c r="D548" t="s">
        <v>221</v>
      </c>
      <c r="E548" t="s">
        <v>222</v>
      </c>
      <c r="F548" t="s">
        <v>109</v>
      </c>
      <c r="G548" t="s">
        <v>18</v>
      </c>
      <c r="H548">
        <v>0</v>
      </c>
      <c r="I548">
        <v>-4</v>
      </c>
      <c r="J548">
        <v>145</v>
      </c>
      <c r="K548">
        <v>141</v>
      </c>
      <c r="L548">
        <v>0</v>
      </c>
      <c r="M548" t="b">
        <f t="shared" si="56"/>
        <v>0</v>
      </c>
      <c r="N548" s="4">
        <f t="shared" si="57"/>
        <v>0</v>
      </c>
      <c r="O548" t="b">
        <f t="shared" si="53"/>
        <v>0</v>
      </c>
      <c r="P548" s="4">
        <v>2</v>
      </c>
      <c r="AI548">
        <f t="shared" ca="1" si="54"/>
        <v>1.0512334740416949</v>
      </c>
      <c r="AJ548">
        <f t="shared" ca="1" si="55"/>
        <v>-3.9346561422021336</v>
      </c>
    </row>
    <row r="549" spans="1:36" x14ac:dyDescent="0.2">
      <c r="A549">
        <v>29</v>
      </c>
      <c r="B549">
        <v>6</v>
      </c>
      <c r="C549" t="s">
        <v>165</v>
      </c>
      <c r="D549" t="s">
        <v>51</v>
      </c>
      <c r="E549" t="s">
        <v>52</v>
      </c>
      <c r="F549" t="s">
        <v>280</v>
      </c>
      <c r="G549" t="s">
        <v>281</v>
      </c>
      <c r="H549">
        <v>-8</v>
      </c>
      <c r="I549">
        <v>-12</v>
      </c>
      <c r="J549">
        <v>240</v>
      </c>
      <c r="K549">
        <v>236</v>
      </c>
      <c r="L549">
        <v>1</v>
      </c>
      <c r="M549" t="b">
        <f t="shared" si="56"/>
        <v>0</v>
      </c>
      <c r="N549" s="4">
        <f t="shared" si="57"/>
        <v>0</v>
      </c>
      <c r="O549" t="b">
        <f t="shared" si="53"/>
        <v>0</v>
      </c>
      <c r="P549" s="4">
        <v>1</v>
      </c>
      <c r="AI549">
        <f t="shared" ca="1" si="54"/>
        <v>5.9258103119892107</v>
      </c>
      <c r="AJ549">
        <f t="shared" ca="1" si="55"/>
        <v>-11.956045077310364</v>
      </c>
    </row>
    <row r="550" spans="1:36" x14ac:dyDescent="0.2">
      <c r="A550">
        <v>29</v>
      </c>
      <c r="B550">
        <v>6</v>
      </c>
      <c r="C550" t="s">
        <v>114</v>
      </c>
      <c r="D550" t="s">
        <v>77</v>
      </c>
      <c r="E550" t="s">
        <v>78</v>
      </c>
      <c r="F550" t="s">
        <v>189</v>
      </c>
      <c r="G550" t="s">
        <v>190</v>
      </c>
      <c r="H550">
        <v>-7</v>
      </c>
      <c r="I550">
        <v>-11</v>
      </c>
      <c r="J550">
        <v>41</v>
      </c>
      <c r="K550">
        <v>37</v>
      </c>
      <c r="L550">
        <v>1</v>
      </c>
      <c r="M550" t="b">
        <f t="shared" si="56"/>
        <v>0</v>
      </c>
      <c r="N550" s="4">
        <f t="shared" si="57"/>
        <v>0</v>
      </c>
      <c r="O550" t="b">
        <f t="shared" si="53"/>
        <v>0</v>
      </c>
      <c r="P550" s="4">
        <v>2</v>
      </c>
      <c r="AI550">
        <f t="shared" ca="1" si="54"/>
        <v>6.0432633026675795</v>
      </c>
      <c r="AJ550">
        <f t="shared" ca="1" si="55"/>
        <v>-10.985635574639645</v>
      </c>
    </row>
    <row r="551" spans="1:36" x14ac:dyDescent="0.2">
      <c r="A551">
        <v>22</v>
      </c>
      <c r="B551">
        <v>6</v>
      </c>
      <c r="C551" t="s">
        <v>114</v>
      </c>
      <c r="D551" t="s">
        <v>115</v>
      </c>
      <c r="E551" t="s">
        <v>116</v>
      </c>
      <c r="F551" t="s">
        <v>77</v>
      </c>
      <c r="G551" t="s">
        <v>78</v>
      </c>
      <c r="H551">
        <v>-4</v>
      </c>
      <c r="I551">
        <v>-2</v>
      </c>
      <c r="J551">
        <v>32</v>
      </c>
      <c r="K551">
        <v>34</v>
      </c>
      <c r="L551">
        <v>0</v>
      </c>
      <c r="M551" t="b">
        <f t="shared" si="56"/>
        <v>0</v>
      </c>
      <c r="N551" s="4">
        <f t="shared" si="57"/>
        <v>0</v>
      </c>
      <c r="O551" t="b">
        <f t="shared" si="53"/>
        <v>0</v>
      </c>
      <c r="P551" s="4">
        <v>2</v>
      </c>
      <c r="AI551">
        <f t="shared" ca="1" si="54"/>
        <v>5.9471655382906281</v>
      </c>
      <c r="AJ551">
        <f t="shared" ca="1" si="55"/>
        <v>-1.9702246042843266</v>
      </c>
    </row>
    <row r="552" spans="1:36" x14ac:dyDescent="0.2">
      <c r="A552">
        <v>26</v>
      </c>
      <c r="B552">
        <v>3</v>
      </c>
      <c r="C552" t="s">
        <v>165</v>
      </c>
      <c r="D552" t="s">
        <v>109</v>
      </c>
      <c r="E552" t="s">
        <v>18</v>
      </c>
      <c r="F552" t="s">
        <v>37</v>
      </c>
      <c r="G552" t="s">
        <v>38</v>
      </c>
      <c r="H552">
        <v>-12</v>
      </c>
      <c r="I552">
        <v>-14</v>
      </c>
      <c r="J552">
        <v>155</v>
      </c>
      <c r="K552">
        <v>153</v>
      </c>
      <c r="L552">
        <v>1</v>
      </c>
      <c r="M552" t="b">
        <f t="shared" si="56"/>
        <v>0</v>
      </c>
      <c r="N552" s="4">
        <f t="shared" si="57"/>
        <v>0</v>
      </c>
      <c r="O552" t="b">
        <f t="shared" si="53"/>
        <v>0</v>
      </c>
      <c r="P552" s="4">
        <v>2</v>
      </c>
      <c r="AI552">
        <f t="shared" ca="1" si="54"/>
        <v>3.0879060440975943</v>
      </c>
      <c r="AJ552">
        <f t="shared" ca="1" si="55"/>
        <v>-13.90807975547107</v>
      </c>
    </row>
    <row r="553" spans="1:36" x14ac:dyDescent="0.2">
      <c r="A553">
        <v>26</v>
      </c>
      <c r="B553">
        <v>3</v>
      </c>
      <c r="C553" t="s">
        <v>114</v>
      </c>
      <c r="D553" t="s">
        <v>77</v>
      </c>
      <c r="E553" t="s">
        <v>78</v>
      </c>
      <c r="F553" t="s">
        <v>313</v>
      </c>
      <c r="G553" t="s">
        <v>314</v>
      </c>
      <c r="H553">
        <v>-7</v>
      </c>
      <c r="I553">
        <v>-7</v>
      </c>
      <c r="J553">
        <v>43</v>
      </c>
      <c r="K553">
        <v>43</v>
      </c>
      <c r="L553">
        <v>1</v>
      </c>
      <c r="M553" t="b">
        <f t="shared" si="56"/>
        <v>0</v>
      </c>
      <c r="N553" s="4">
        <f t="shared" si="57"/>
        <v>0</v>
      </c>
      <c r="O553" t="b">
        <f t="shared" si="53"/>
        <v>0</v>
      </c>
      <c r="P553" s="4">
        <v>2</v>
      </c>
      <c r="AI553">
        <f t="shared" ca="1" si="54"/>
        <v>3.0715495752243465</v>
      </c>
      <c r="AJ553">
        <f t="shared" ca="1" si="55"/>
        <v>-6.9116303586673205</v>
      </c>
    </row>
    <row r="554" spans="1:36" x14ac:dyDescent="0.2">
      <c r="A554">
        <v>31</v>
      </c>
      <c r="B554">
        <v>1</v>
      </c>
      <c r="C554" t="s">
        <v>114</v>
      </c>
      <c r="D554" t="s">
        <v>189</v>
      </c>
      <c r="E554" t="s">
        <v>190</v>
      </c>
      <c r="F554" t="s">
        <v>77</v>
      </c>
      <c r="G554" t="s">
        <v>78</v>
      </c>
      <c r="H554">
        <v>-14</v>
      </c>
      <c r="I554">
        <v>-16</v>
      </c>
      <c r="J554">
        <v>34</v>
      </c>
      <c r="K554">
        <v>32</v>
      </c>
      <c r="L554">
        <v>0</v>
      </c>
      <c r="M554" t="b">
        <f t="shared" si="56"/>
        <v>0</v>
      </c>
      <c r="N554" s="4">
        <f t="shared" si="57"/>
        <v>0</v>
      </c>
      <c r="O554" t="b">
        <f t="shared" si="53"/>
        <v>0</v>
      </c>
      <c r="P554" s="4">
        <v>2</v>
      </c>
      <c r="AI554">
        <f t="shared" ca="1" si="54"/>
        <v>0.93432198288677426</v>
      </c>
      <c r="AJ554">
        <f t="shared" ca="1" si="55"/>
        <v>-16.078851993197841</v>
      </c>
    </row>
    <row r="555" spans="1:36" x14ac:dyDescent="0.2">
      <c r="A555">
        <v>3</v>
      </c>
      <c r="B555">
        <v>1</v>
      </c>
      <c r="C555" t="s">
        <v>114</v>
      </c>
      <c r="D555" t="s">
        <v>77</v>
      </c>
      <c r="E555" t="s">
        <v>78</v>
      </c>
      <c r="F555" t="s">
        <v>189</v>
      </c>
      <c r="G555" t="s">
        <v>190</v>
      </c>
      <c r="H555">
        <v>-8</v>
      </c>
      <c r="I555">
        <v>-8</v>
      </c>
      <c r="J555">
        <v>36</v>
      </c>
      <c r="K555">
        <v>36</v>
      </c>
      <c r="L555">
        <v>1</v>
      </c>
      <c r="M555" t="b">
        <f t="shared" si="56"/>
        <v>0</v>
      </c>
      <c r="N555" s="4">
        <f t="shared" si="57"/>
        <v>0</v>
      </c>
      <c r="O555" t="b">
        <f t="shared" si="53"/>
        <v>0</v>
      </c>
      <c r="P555" s="4">
        <v>2</v>
      </c>
      <c r="AI555">
        <f t="shared" ca="1" si="54"/>
        <v>1.0806274087202143</v>
      </c>
      <c r="AJ555">
        <f t="shared" ca="1" si="55"/>
        <v>-8.0899900898681931</v>
      </c>
    </row>
    <row r="556" spans="1:36" x14ac:dyDescent="0.2">
      <c r="A556">
        <v>29</v>
      </c>
      <c r="B556">
        <v>6</v>
      </c>
      <c r="C556" t="s">
        <v>114</v>
      </c>
      <c r="D556" t="s">
        <v>189</v>
      </c>
      <c r="E556" t="s">
        <v>190</v>
      </c>
      <c r="F556" t="s">
        <v>77</v>
      </c>
      <c r="G556" t="s">
        <v>78</v>
      </c>
      <c r="H556">
        <v>-14</v>
      </c>
      <c r="I556">
        <v>-16</v>
      </c>
      <c r="J556">
        <v>33</v>
      </c>
      <c r="K556">
        <v>31</v>
      </c>
      <c r="L556">
        <v>1</v>
      </c>
      <c r="M556" t="b">
        <f t="shared" si="56"/>
        <v>0</v>
      </c>
      <c r="N556" s="4">
        <f t="shared" si="57"/>
        <v>0</v>
      </c>
      <c r="O556" t="b">
        <f t="shared" si="53"/>
        <v>0</v>
      </c>
      <c r="P556" s="4">
        <v>2</v>
      </c>
      <c r="AI556">
        <f t="shared" ca="1" si="54"/>
        <v>6.0639165711598597</v>
      </c>
      <c r="AJ556">
        <f t="shared" ca="1" si="55"/>
        <v>-16.028850494229964</v>
      </c>
    </row>
    <row r="557" spans="1:36" x14ac:dyDescent="0.2">
      <c r="A557">
        <v>18</v>
      </c>
      <c r="B557">
        <v>2</v>
      </c>
      <c r="C557" t="s">
        <v>114</v>
      </c>
      <c r="D557" t="s">
        <v>189</v>
      </c>
      <c r="E557" t="s">
        <v>190</v>
      </c>
      <c r="F557" t="s">
        <v>101</v>
      </c>
      <c r="G557" t="s">
        <v>102</v>
      </c>
      <c r="H557">
        <v>-2</v>
      </c>
      <c r="I557">
        <v>-1</v>
      </c>
      <c r="J557">
        <v>310</v>
      </c>
      <c r="K557">
        <v>311</v>
      </c>
      <c r="L557">
        <v>0</v>
      </c>
      <c r="M557" t="b">
        <f t="shared" si="56"/>
        <v>0</v>
      </c>
      <c r="N557" s="4">
        <f t="shared" si="57"/>
        <v>0</v>
      </c>
      <c r="O557" t="b">
        <f t="shared" si="53"/>
        <v>0</v>
      </c>
      <c r="P557" s="4">
        <v>1</v>
      </c>
      <c r="AI557">
        <f t="shared" ca="1" si="54"/>
        <v>1.9122127424382382</v>
      </c>
      <c r="AJ557">
        <f t="shared" ca="1" si="55"/>
        <v>-1.0475678306693172</v>
      </c>
    </row>
    <row r="558" spans="1:36" x14ac:dyDescent="0.2">
      <c r="A558">
        <v>29</v>
      </c>
      <c r="B558">
        <v>6</v>
      </c>
      <c r="C558" t="s">
        <v>114</v>
      </c>
      <c r="D558" t="s">
        <v>77</v>
      </c>
      <c r="E558" t="s">
        <v>78</v>
      </c>
      <c r="F558" t="s">
        <v>115</v>
      </c>
      <c r="G558" t="s">
        <v>116</v>
      </c>
      <c r="H558">
        <v>-5</v>
      </c>
      <c r="I558">
        <v>-4</v>
      </c>
      <c r="J558">
        <v>37</v>
      </c>
      <c r="K558">
        <v>38</v>
      </c>
      <c r="L558">
        <v>1</v>
      </c>
      <c r="M558" t="b">
        <f t="shared" si="56"/>
        <v>0</v>
      </c>
      <c r="N558" s="4">
        <f t="shared" si="57"/>
        <v>0</v>
      </c>
      <c r="O558" t="b">
        <f t="shared" si="53"/>
        <v>0</v>
      </c>
      <c r="P558" s="4">
        <v>2</v>
      </c>
      <c r="AI558">
        <f t="shared" ca="1" si="54"/>
        <v>6.0541689439343962</v>
      </c>
      <c r="AJ558">
        <f t="shared" ca="1" si="55"/>
        <v>-3.9939106349955371</v>
      </c>
    </row>
    <row r="559" spans="1:36" x14ac:dyDescent="0.2">
      <c r="A559">
        <v>18</v>
      </c>
      <c r="B559">
        <v>2</v>
      </c>
      <c r="C559" t="s">
        <v>114</v>
      </c>
      <c r="D559" t="s">
        <v>115</v>
      </c>
      <c r="E559" t="s">
        <v>116</v>
      </c>
      <c r="F559" t="s">
        <v>77</v>
      </c>
      <c r="G559" t="s">
        <v>78</v>
      </c>
      <c r="H559">
        <v>-3</v>
      </c>
      <c r="I559">
        <v>-2</v>
      </c>
      <c r="J559">
        <v>32</v>
      </c>
      <c r="K559">
        <v>33</v>
      </c>
      <c r="L559">
        <v>0</v>
      </c>
      <c r="M559" t="b">
        <f t="shared" si="56"/>
        <v>0</v>
      </c>
      <c r="N559" s="4">
        <f t="shared" si="57"/>
        <v>0</v>
      </c>
      <c r="O559" t="b">
        <f t="shared" si="53"/>
        <v>0</v>
      </c>
      <c r="P559" s="4">
        <v>2</v>
      </c>
      <c r="AI559">
        <f t="shared" ca="1" si="54"/>
        <v>1.9174858687264669</v>
      </c>
      <c r="AJ559">
        <f t="shared" ca="1" si="55"/>
        <v>-2.0357264871032288</v>
      </c>
    </row>
    <row r="560" spans="1:36" x14ac:dyDescent="0.2">
      <c r="A560">
        <v>9</v>
      </c>
      <c r="B560">
        <v>7</v>
      </c>
      <c r="C560" t="s">
        <v>114</v>
      </c>
      <c r="D560" t="s">
        <v>313</v>
      </c>
      <c r="E560" t="s">
        <v>314</v>
      </c>
      <c r="F560" t="s">
        <v>77</v>
      </c>
      <c r="G560" t="s">
        <v>78</v>
      </c>
      <c r="H560">
        <v>-9</v>
      </c>
      <c r="I560">
        <v>-12</v>
      </c>
      <c r="J560">
        <v>44</v>
      </c>
      <c r="K560">
        <v>41</v>
      </c>
      <c r="L560">
        <v>1</v>
      </c>
      <c r="M560" t="b">
        <f t="shared" si="56"/>
        <v>0</v>
      </c>
      <c r="N560" s="4">
        <f t="shared" si="57"/>
        <v>0</v>
      </c>
      <c r="O560" t="b">
        <f t="shared" si="53"/>
        <v>0</v>
      </c>
      <c r="P560" s="4">
        <v>2</v>
      </c>
      <c r="AI560">
        <f t="shared" ca="1" si="54"/>
        <v>7.0865936489945121</v>
      </c>
      <c r="AJ560">
        <f t="shared" ca="1" si="55"/>
        <v>-12.090099834661586</v>
      </c>
    </row>
    <row r="561" spans="1:36" x14ac:dyDescent="0.2">
      <c r="A561">
        <v>16</v>
      </c>
      <c r="B561">
        <v>7</v>
      </c>
      <c r="C561" t="s">
        <v>114</v>
      </c>
      <c r="D561" t="s">
        <v>77</v>
      </c>
      <c r="E561" t="s">
        <v>78</v>
      </c>
      <c r="F561" t="s">
        <v>189</v>
      </c>
      <c r="G561" t="s">
        <v>190</v>
      </c>
      <c r="H561">
        <v>-7</v>
      </c>
      <c r="I561">
        <v>1</v>
      </c>
      <c r="J561">
        <v>39</v>
      </c>
      <c r="K561">
        <v>47</v>
      </c>
      <c r="L561">
        <v>0</v>
      </c>
      <c r="M561" t="b">
        <f t="shared" si="56"/>
        <v>1</v>
      </c>
      <c r="N561" s="4">
        <f t="shared" si="57"/>
        <v>0</v>
      </c>
      <c r="O561" t="b">
        <f t="shared" si="53"/>
        <v>0</v>
      </c>
      <c r="P561" s="4">
        <v>2</v>
      </c>
      <c r="AI561">
        <f t="shared" ca="1" si="54"/>
        <v>6.965853410479462</v>
      </c>
      <c r="AJ561">
        <f t="shared" ca="1" si="55"/>
        <v>1.0668458772173754</v>
      </c>
    </row>
    <row r="562" spans="1:36" x14ac:dyDescent="0.2">
      <c r="A562">
        <v>4</v>
      </c>
      <c r="B562">
        <v>2</v>
      </c>
      <c r="C562" t="s">
        <v>114</v>
      </c>
      <c r="D562" t="s">
        <v>115</v>
      </c>
      <c r="E562" t="s">
        <v>116</v>
      </c>
      <c r="F562" t="s">
        <v>77</v>
      </c>
      <c r="G562" t="s">
        <v>78</v>
      </c>
      <c r="H562">
        <v>-9</v>
      </c>
      <c r="I562">
        <v>-7</v>
      </c>
      <c r="J562">
        <v>33</v>
      </c>
      <c r="K562">
        <v>35</v>
      </c>
      <c r="L562">
        <v>0</v>
      </c>
      <c r="M562" t="b">
        <f t="shared" si="56"/>
        <v>0</v>
      </c>
      <c r="N562" s="4">
        <f t="shared" si="57"/>
        <v>0</v>
      </c>
      <c r="O562" t="b">
        <f t="shared" si="53"/>
        <v>0</v>
      </c>
      <c r="P562" s="4">
        <v>2</v>
      </c>
      <c r="AI562">
        <f t="shared" ca="1" si="54"/>
        <v>1.9237577881547234</v>
      </c>
      <c r="AJ562">
        <f t="shared" ca="1" si="55"/>
        <v>-6.9613846270084405</v>
      </c>
    </row>
    <row r="563" spans="1:36" x14ac:dyDescent="0.2">
      <c r="A563">
        <v>30</v>
      </c>
      <c r="B563">
        <v>7</v>
      </c>
      <c r="C563" t="s">
        <v>114</v>
      </c>
      <c r="D563" t="s">
        <v>77</v>
      </c>
      <c r="E563" t="s">
        <v>78</v>
      </c>
      <c r="F563" t="s">
        <v>189</v>
      </c>
      <c r="G563" t="s">
        <v>190</v>
      </c>
      <c r="H563">
        <v>-6</v>
      </c>
      <c r="I563">
        <v>0</v>
      </c>
      <c r="J563">
        <v>37</v>
      </c>
      <c r="K563">
        <v>43</v>
      </c>
      <c r="L563">
        <v>0</v>
      </c>
      <c r="M563" t="b">
        <f t="shared" si="56"/>
        <v>0</v>
      </c>
      <c r="N563" s="4">
        <f t="shared" si="57"/>
        <v>0</v>
      </c>
      <c r="O563" t="b">
        <f t="shared" si="53"/>
        <v>0</v>
      </c>
      <c r="P563" s="4">
        <v>2</v>
      </c>
      <c r="AI563">
        <f t="shared" ca="1" si="54"/>
        <v>7.0688433231001202</v>
      </c>
      <c r="AJ563">
        <f t="shared" ca="1" si="55"/>
        <v>-6.7156149369888535E-2</v>
      </c>
    </row>
    <row r="564" spans="1:36" x14ac:dyDescent="0.2">
      <c r="A564">
        <v>31</v>
      </c>
      <c r="B564">
        <v>1</v>
      </c>
      <c r="C564" t="s">
        <v>114</v>
      </c>
      <c r="D564" t="s">
        <v>77</v>
      </c>
      <c r="E564" t="s">
        <v>78</v>
      </c>
      <c r="F564" t="s">
        <v>315</v>
      </c>
      <c r="G564" t="s">
        <v>316</v>
      </c>
      <c r="H564">
        <v>-11</v>
      </c>
      <c r="I564">
        <v>-9</v>
      </c>
      <c r="J564">
        <v>53</v>
      </c>
      <c r="K564">
        <v>55</v>
      </c>
      <c r="L564">
        <v>1</v>
      </c>
      <c r="M564" t="b">
        <f t="shared" si="56"/>
        <v>0</v>
      </c>
      <c r="N564" s="4">
        <f t="shared" si="57"/>
        <v>0</v>
      </c>
      <c r="O564" t="b">
        <f t="shared" si="53"/>
        <v>0</v>
      </c>
      <c r="P564" s="4">
        <v>2</v>
      </c>
      <c r="AI564">
        <f t="shared" ca="1" si="54"/>
        <v>0.98217768973207054</v>
      </c>
      <c r="AJ564">
        <f t="shared" ca="1" si="55"/>
        <v>-8.9680596504992565</v>
      </c>
    </row>
    <row r="565" spans="1:36" x14ac:dyDescent="0.2">
      <c r="A565">
        <v>30</v>
      </c>
      <c r="B565">
        <v>7</v>
      </c>
      <c r="C565" t="s">
        <v>114</v>
      </c>
      <c r="D565" t="s">
        <v>189</v>
      </c>
      <c r="E565" t="s">
        <v>190</v>
      </c>
      <c r="F565" t="s">
        <v>115</v>
      </c>
      <c r="G565" t="s">
        <v>116</v>
      </c>
      <c r="H565">
        <v>-1</v>
      </c>
      <c r="I565">
        <v>-2</v>
      </c>
      <c r="J565">
        <v>45</v>
      </c>
      <c r="K565">
        <v>44</v>
      </c>
      <c r="L565">
        <v>0</v>
      </c>
      <c r="M565" t="b">
        <f t="shared" si="56"/>
        <v>0</v>
      </c>
      <c r="N565" s="4">
        <f t="shared" si="57"/>
        <v>0</v>
      </c>
      <c r="O565" t="b">
        <f t="shared" si="53"/>
        <v>0</v>
      </c>
      <c r="P565" s="4">
        <v>2</v>
      </c>
      <c r="AI565">
        <f t="shared" ca="1" si="54"/>
        <v>7.0077978382787238</v>
      </c>
      <c r="AJ565">
        <f t="shared" ca="1" si="55"/>
        <v>-1.9696414309159787</v>
      </c>
    </row>
    <row r="566" spans="1:36" x14ac:dyDescent="0.2">
      <c r="A566">
        <v>15</v>
      </c>
      <c r="B566">
        <v>6</v>
      </c>
      <c r="C566" t="s">
        <v>114</v>
      </c>
      <c r="D566" t="s">
        <v>189</v>
      </c>
      <c r="E566" t="s">
        <v>190</v>
      </c>
      <c r="F566" t="s">
        <v>313</v>
      </c>
      <c r="G566" t="s">
        <v>314</v>
      </c>
      <c r="H566">
        <v>-4</v>
      </c>
      <c r="I566">
        <v>-3</v>
      </c>
      <c r="J566">
        <v>32</v>
      </c>
      <c r="K566">
        <v>33</v>
      </c>
      <c r="L566">
        <v>1</v>
      </c>
      <c r="M566" t="b">
        <f t="shared" si="56"/>
        <v>0</v>
      </c>
      <c r="N566" s="4">
        <f t="shared" si="57"/>
        <v>0</v>
      </c>
      <c r="O566" t="b">
        <f t="shared" si="53"/>
        <v>0</v>
      </c>
      <c r="P566" s="4">
        <v>2</v>
      </c>
      <c r="AI566">
        <f t="shared" ca="1" si="54"/>
        <v>6.0465931277722271</v>
      </c>
      <c r="AJ566">
        <f t="shared" ca="1" si="55"/>
        <v>-3.0146409126862133</v>
      </c>
    </row>
    <row r="567" spans="1:36" x14ac:dyDescent="0.2">
      <c r="A567">
        <v>20</v>
      </c>
      <c r="B567">
        <v>4</v>
      </c>
      <c r="C567" t="s">
        <v>122</v>
      </c>
      <c r="D567" t="s">
        <v>24</v>
      </c>
      <c r="E567" t="s">
        <v>25</v>
      </c>
      <c r="F567" t="s">
        <v>317</v>
      </c>
      <c r="G567" t="s">
        <v>318</v>
      </c>
      <c r="H567">
        <v>4</v>
      </c>
      <c r="I567">
        <v>-12</v>
      </c>
      <c r="J567">
        <v>107</v>
      </c>
      <c r="K567">
        <v>91</v>
      </c>
      <c r="L567">
        <v>1</v>
      </c>
      <c r="M567" t="b">
        <f t="shared" si="56"/>
        <v>0</v>
      </c>
      <c r="N567" s="4">
        <f t="shared" si="57"/>
        <v>0</v>
      </c>
      <c r="O567" t="b">
        <f t="shared" si="53"/>
        <v>0</v>
      </c>
      <c r="P567" s="4">
        <v>2</v>
      </c>
      <c r="AI567">
        <f t="shared" ca="1" si="54"/>
        <v>4.0054115954214664</v>
      </c>
      <c r="AJ567">
        <f t="shared" ca="1" si="55"/>
        <v>-12.024537365481446</v>
      </c>
    </row>
    <row r="568" spans="1:36" x14ac:dyDescent="0.2">
      <c r="A568">
        <v>27</v>
      </c>
      <c r="B568">
        <v>4</v>
      </c>
      <c r="C568" t="s">
        <v>114</v>
      </c>
      <c r="D568" t="s">
        <v>77</v>
      </c>
      <c r="E568" t="s">
        <v>78</v>
      </c>
      <c r="F568" t="s">
        <v>315</v>
      </c>
      <c r="G568" t="s">
        <v>316</v>
      </c>
      <c r="H568">
        <v>-5</v>
      </c>
      <c r="I568">
        <v>0</v>
      </c>
      <c r="J568">
        <v>51</v>
      </c>
      <c r="K568">
        <v>56</v>
      </c>
      <c r="L568">
        <v>1</v>
      </c>
      <c r="M568" t="b">
        <f t="shared" si="56"/>
        <v>0</v>
      </c>
      <c r="N568" s="4">
        <f t="shared" si="57"/>
        <v>0</v>
      </c>
      <c r="O568" t="b">
        <f t="shared" si="53"/>
        <v>0</v>
      </c>
      <c r="P568" s="4">
        <v>2</v>
      </c>
      <c r="AI568">
        <f t="shared" ca="1" si="54"/>
        <v>3.9958300998937317</v>
      </c>
      <c r="AJ568">
        <f t="shared" ca="1" si="55"/>
        <v>3.7911758724065797E-2</v>
      </c>
    </row>
    <row r="569" spans="1:36" x14ac:dyDescent="0.2">
      <c r="A569">
        <v>26</v>
      </c>
      <c r="B569">
        <v>3</v>
      </c>
      <c r="C569" t="s">
        <v>114</v>
      </c>
      <c r="D569" t="s">
        <v>77</v>
      </c>
      <c r="E569" t="s">
        <v>78</v>
      </c>
      <c r="F569" t="s">
        <v>115</v>
      </c>
      <c r="G569" t="s">
        <v>116</v>
      </c>
      <c r="H569">
        <v>-11</v>
      </c>
      <c r="I569">
        <v>-9</v>
      </c>
      <c r="J569">
        <v>42</v>
      </c>
      <c r="K569">
        <v>44</v>
      </c>
      <c r="L569">
        <v>1</v>
      </c>
      <c r="M569" t="b">
        <f t="shared" si="56"/>
        <v>0</v>
      </c>
      <c r="N569" s="4">
        <f t="shared" si="57"/>
        <v>0</v>
      </c>
      <c r="O569" t="b">
        <f t="shared" si="53"/>
        <v>0</v>
      </c>
      <c r="P569" s="4">
        <v>2</v>
      </c>
      <c r="AI569">
        <f t="shared" ca="1" si="54"/>
        <v>2.9049371185399768</v>
      </c>
      <c r="AJ569">
        <f t="shared" ca="1" si="55"/>
        <v>-9.0718170383968779</v>
      </c>
    </row>
    <row r="570" spans="1:36" x14ac:dyDescent="0.2">
      <c r="A570">
        <v>27</v>
      </c>
      <c r="B570">
        <v>4</v>
      </c>
      <c r="C570" t="s">
        <v>122</v>
      </c>
      <c r="D570" t="s">
        <v>54</v>
      </c>
      <c r="E570" t="s">
        <v>55</v>
      </c>
      <c r="F570" t="s">
        <v>123</v>
      </c>
      <c r="G570" t="s">
        <v>124</v>
      </c>
      <c r="H570">
        <v>14</v>
      </c>
      <c r="I570">
        <v>4</v>
      </c>
      <c r="J570">
        <v>55</v>
      </c>
      <c r="K570">
        <v>45</v>
      </c>
      <c r="L570">
        <v>0</v>
      </c>
      <c r="M570" t="b">
        <f t="shared" si="56"/>
        <v>1</v>
      </c>
      <c r="N570" s="4">
        <f t="shared" si="57"/>
        <v>0</v>
      </c>
      <c r="O570" t="b">
        <f t="shared" si="53"/>
        <v>0</v>
      </c>
      <c r="P570" s="4">
        <v>2</v>
      </c>
      <c r="AI570">
        <f t="shared" ca="1" si="54"/>
        <v>3.9745993517761469</v>
      </c>
      <c r="AJ570">
        <f t="shared" ca="1" si="55"/>
        <v>4.0879061479727996</v>
      </c>
    </row>
    <row r="571" spans="1:36" x14ac:dyDescent="0.2">
      <c r="A571">
        <v>6</v>
      </c>
      <c r="B571">
        <v>4</v>
      </c>
      <c r="C571" t="s">
        <v>122</v>
      </c>
      <c r="D571" t="s">
        <v>109</v>
      </c>
      <c r="E571" t="s">
        <v>18</v>
      </c>
      <c r="F571" t="s">
        <v>152</v>
      </c>
      <c r="G571" t="s">
        <v>153</v>
      </c>
      <c r="H571">
        <v>-16</v>
      </c>
      <c r="I571">
        <v>-13</v>
      </c>
      <c r="J571">
        <v>104</v>
      </c>
      <c r="K571">
        <v>107</v>
      </c>
      <c r="L571">
        <v>0</v>
      </c>
      <c r="M571" t="b">
        <f t="shared" si="56"/>
        <v>0</v>
      </c>
      <c r="N571" s="4">
        <f t="shared" si="57"/>
        <v>0</v>
      </c>
      <c r="O571" t="b">
        <f t="shared" si="53"/>
        <v>0</v>
      </c>
      <c r="P571" s="4">
        <v>2</v>
      </c>
      <c r="AI571">
        <f t="shared" ca="1" si="54"/>
        <v>3.9944900029488966</v>
      </c>
      <c r="AJ571">
        <f t="shared" ca="1" si="55"/>
        <v>-13.0469736180276</v>
      </c>
    </row>
    <row r="572" spans="1:36" x14ac:dyDescent="0.2">
      <c r="A572">
        <v>23</v>
      </c>
      <c r="B572">
        <v>7</v>
      </c>
      <c r="C572" t="s">
        <v>122</v>
      </c>
      <c r="D572" t="s">
        <v>54</v>
      </c>
      <c r="E572" t="s">
        <v>55</v>
      </c>
      <c r="F572" t="s">
        <v>223</v>
      </c>
      <c r="G572" t="s">
        <v>224</v>
      </c>
      <c r="H572">
        <v>-2</v>
      </c>
      <c r="I572">
        <v>-18</v>
      </c>
      <c r="J572">
        <v>81</v>
      </c>
      <c r="K572">
        <v>65</v>
      </c>
      <c r="L572">
        <v>0</v>
      </c>
      <c r="M572" t="b">
        <f t="shared" si="56"/>
        <v>0</v>
      </c>
      <c r="N572" s="4">
        <f t="shared" si="57"/>
        <v>0</v>
      </c>
      <c r="O572" t="b">
        <f t="shared" si="53"/>
        <v>0</v>
      </c>
      <c r="P572" s="4">
        <v>2</v>
      </c>
      <c r="AI572">
        <f t="shared" ca="1" si="54"/>
        <v>7.0879088462227902</v>
      </c>
      <c r="AJ572">
        <f t="shared" ca="1" si="55"/>
        <v>-17.965889181988</v>
      </c>
    </row>
    <row r="573" spans="1:36" x14ac:dyDescent="0.2">
      <c r="A573">
        <v>8</v>
      </c>
      <c r="B573">
        <v>6</v>
      </c>
      <c r="C573" t="s">
        <v>122</v>
      </c>
      <c r="D573" t="s">
        <v>221</v>
      </c>
      <c r="E573" t="s">
        <v>222</v>
      </c>
      <c r="F573" t="s">
        <v>54</v>
      </c>
      <c r="G573" t="s">
        <v>55</v>
      </c>
      <c r="H573">
        <v>-5</v>
      </c>
      <c r="I573">
        <v>-3</v>
      </c>
      <c r="J573">
        <v>80</v>
      </c>
      <c r="K573">
        <v>82</v>
      </c>
      <c r="L573">
        <v>1</v>
      </c>
      <c r="M573" t="b">
        <f t="shared" si="56"/>
        <v>0</v>
      </c>
      <c r="N573" s="4">
        <f t="shared" si="57"/>
        <v>0</v>
      </c>
      <c r="O573" t="b">
        <f t="shared" si="53"/>
        <v>0</v>
      </c>
      <c r="P573" s="4">
        <v>2</v>
      </c>
      <c r="AI573">
        <f t="shared" ca="1" si="54"/>
        <v>6.0496359011343994</v>
      </c>
      <c r="AJ573">
        <f t="shared" ca="1" si="55"/>
        <v>-3.088199914767642</v>
      </c>
    </row>
    <row r="574" spans="1:36" x14ac:dyDescent="0.2">
      <c r="A574">
        <v>4</v>
      </c>
      <c r="B574">
        <v>2</v>
      </c>
      <c r="C574" t="s">
        <v>122</v>
      </c>
      <c r="D574" t="s">
        <v>54</v>
      </c>
      <c r="E574" t="s">
        <v>55</v>
      </c>
      <c r="F574" t="s">
        <v>319</v>
      </c>
      <c r="G574" t="s">
        <v>320</v>
      </c>
      <c r="H574">
        <v>0</v>
      </c>
      <c r="I574">
        <v>-14</v>
      </c>
      <c r="J574">
        <v>72</v>
      </c>
      <c r="K574">
        <v>58</v>
      </c>
      <c r="L574">
        <v>0</v>
      </c>
      <c r="M574" t="b">
        <f t="shared" si="56"/>
        <v>0</v>
      </c>
      <c r="N574" s="4">
        <f t="shared" si="57"/>
        <v>0</v>
      </c>
      <c r="O574" t="b">
        <f t="shared" si="53"/>
        <v>0</v>
      </c>
      <c r="P574" s="4">
        <v>2</v>
      </c>
      <c r="AI574">
        <f t="shared" ca="1" si="54"/>
        <v>1.9304210661740595</v>
      </c>
      <c r="AJ574">
        <f t="shared" ca="1" si="55"/>
        <v>-14.075912447397064</v>
      </c>
    </row>
    <row r="575" spans="1:36" x14ac:dyDescent="0.2">
      <c r="A575">
        <v>7</v>
      </c>
      <c r="B575">
        <v>5</v>
      </c>
      <c r="C575" t="s">
        <v>122</v>
      </c>
      <c r="D575" t="s">
        <v>319</v>
      </c>
      <c r="E575" t="s">
        <v>320</v>
      </c>
      <c r="F575" t="s">
        <v>54</v>
      </c>
      <c r="G575" t="s">
        <v>55</v>
      </c>
      <c r="H575">
        <v>-3</v>
      </c>
      <c r="I575">
        <v>-5</v>
      </c>
      <c r="J575">
        <v>75</v>
      </c>
      <c r="K575">
        <v>73</v>
      </c>
      <c r="L575">
        <v>1</v>
      </c>
      <c r="M575" t="b">
        <f t="shared" si="56"/>
        <v>0</v>
      </c>
      <c r="N575" s="4">
        <f t="shared" si="57"/>
        <v>0</v>
      </c>
      <c r="O575" t="b">
        <f t="shared" si="53"/>
        <v>0</v>
      </c>
      <c r="P575" s="4">
        <v>2</v>
      </c>
      <c r="AI575">
        <f t="shared" ca="1" si="54"/>
        <v>5.0834830535942093</v>
      </c>
      <c r="AJ575">
        <f t="shared" ca="1" si="55"/>
        <v>-4.9302044876194824</v>
      </c>
    </row>
    <row r="576" spans="1:36" x14ac:dyDescent="0.2">
      <c r="A576">
        <v>13</v>
      </c>
      <c r="B576">
        <v>4</v>
      </c>
      <c r="C576" t="s">
        <v>122</v>
      </c>
      <c r="D576" t="s">
        <v>321</v>
      </c>
      <c r="E576" t="s">
        <v>322</v>
      </c>
      <c r="F576" t="s">
        <v>109</v>
      </c>
      <c r="G576" t="s">
        <v>18</v>
      </c>
      <c r="H576">
        <v>-2</v>
      </c>
      <c r="I576">
        <v>-8</v>
      </c>
      <c r="J576">
        <v>78</v>
      </c>
      <c r="K576">
        <v>72</v>
      </c>
      <c r="L576">
        <v>0</v>
      </c>
      <c r="M576" t="b">
        <f t="shared" si="56"/>
        <v>0</v>
      </c>
      <c r="N576" s="4">
        <f t="shared" si="57"/>
        <v>0</v>
      </c>
      <c r="O576" t="b">
        <f t="shared" si="53"/>
        <v>0</v>
      </c>
      <c r="P576" s="4">
        <v>2</v>
      </c>
      <c r="AI576">
        <f t="shared" ca="1" si="54"/>
        <v>4.0735534785310978</v>
      </c>
      <c r="AJ576">
        <f t="shared" ca="1" si="55"/>
        <v>-7.9655849129720933</v>
      </c>
    </row>
    <row r="577" spans="1:36" x14ac:dyDescent="0.2">
      <c r="A577">
        <v>6</v>
      </c>
      <c r="B577">
        <v>4</v>
      </c>
      <c r="C577" t="s">
        <v>122</v>
      </c>
      <c r="D577" t="s">
        <v>323</v>
      </c>
      <c r="E577" t="s">
        <v>324</v>
      </c>
      <c r="F577" t="s">
        <v>54</v>
      </c>
      <c r="G577" t="s">
        <v>55</v>
      </c>
      <c r="H577">
        <v>-2</v>
      </c>
      <c r="I577">
        <v>-10</v>
      </c>
      <c r="J577">
        <v>75</v>
      </c>
      <c r="K577">
        <v>67</v>
      </c>
      <c r="L577">
        <v>0</v>
      </c>
      <c r="M577" t="b">
        <f t="shared" si="56"/>
        <v>0</v>
      </c>
      <c r="N577" s="4">
        <f t="shared" si="57"/>
        <v>0</v>
      </c>
      <c r="O577" t="b">
        <f t="shared" si="53"/>
        <v>0</v>
      </c>
      <c r="P577" s="4">
        <v>2</v>
      </c>
      <c r="AI577">
        <f t="shared" ca="1" si="54"/>
        <v>4.0415676352206145</v>
      </c>
      <c r="AJ577">
        <f t="shared" ca="1" si="55"/>
        <v>-9.9083856504295316</v>
      </c>
    </row>
    <row r="578" spans="1:36" x14ac:dyDescent="0.2">
      <c r="A578">
        <v>13</v>
      </c>
      <c r="B578">
        <v>4</v>
      </c>
      <c r="C578" t="s">
        <v>114</v>
      </c>
      <c r="D578" t="s">
        <v>313</v>
      </c>
      <c r="E578" t="s">
        <v>314</v>
      </c>
      <c r="F578" t="s">
        <v>189</v>
      </c>
      <c r="G578" t="s">
        <v>190</v>
      </c>
      <c r="H578">
        <v>-6</v>
      </c>
      <c r="I578">
        <v>-5</v>
      </c>
      <c r="J578">
        <v>33</v>
      </c>
      <c r="K578">
        <v>34</v>
      </c>
      <c r="L578">
        <v>0</v>
      </c>
      <c r="M578" t="b">
        <f t="shared" si="56"/>
        <v>0</v>
      </c>
      <c r="N578" s="4">
        <f t="shared" si="57"/>
        <v>0</v>
      </c>
      <c r="O578" t="b">
        <f t="shared" ref="O578:O641" si="58">I578&gt;T$19</f>
        <v>0</v>
      </c>
      <c r="P578" s="4">
        <v>2</v>
      </c>
      <c r="AI578">
        <f t="shared" ref="AI578:AI641" ca="1" si="59">B578+RAND()*0.2+-0.1</f>
        <v>4.0411571641543551</v>
      </c>
      <c r="AJ578">
        <f t="shared" ref="AJ578:AJ641" ca="1" si="60">I578+RAND()*0.2+-0.1</f>
        <v>-4.928462934751475</v>
      </c>
    </row>
    <row r="579" spans="1:36" x14ac:dyDescent="0.2">
      <c r="A579">
        <v>3</v>
      </c>
      <c r="B579">
        <v>1</v>
      </c>
      <c r="C579" t="s">
        <v>122</v>
      </c>
      <c r="D579" t="s">
        <v>291</v>
      </c>
      <c r="E579" t="s">
        <v>292</v>
      </c>
      <c r="F579" t="s">
        <v>19</v>
      </c>
      <c r="G579" t="s">
        <v>20</v>
      </c>
      <c r="H579">
        <v>34</v>
      </c>
      <c r="I579">
        <v>26</v>
      </c>
      <c r="J579">
        <v>119</v>
      </c>
      <c r="K579">
        <v>111</v>
      </c>
      <c r="L579">
        <v>1</v>
      </c>
      <c r="M579" t="b">
        <f t="shared" ref="M579:M642" si="61">I579&gt;0</f>
        <v>1</v>
      </c>
      <c r="N579" s="4">
        <f t="shared" ref="N579:N642" si="62">IF(I579&gt;30,1,0)</f>
        <v>0</v>
      </c>
      <c r="O579" t="b">
        <f t="shared" si="58"/>
        <v>0</v>
      </c>
      <c r="P579" s="4">
        <v>2</v>
      </c>
      <c r="AI579">
        <f t="shared" ca="1" si="59"/>
        <v>0.97945388075218454</v>
      </c>
      <c r="AJ579">
        <f t="shared" ca="1" si="60"/>
        <v>26.004852954559137</v>
      </c>
    </row>
    <row r="580" spans="1:36" x14ac:dyDescent="0.2">
      <c r="A580">
        <v>6</v>
      </c>
      <c r="B580">
        <v>4</v>
      </c>
      <c r="C580" t="s">
        <v>122</v>
      </c>
      <c r="D580" t="s">
        <v>325</v>
      </c>
      <c r="E580" t="s">
        <v>326</v>
      </c>
      <c r="F580" t="s">
        <v>24</v>
      </c>
      <c r="G580" t="s">
        <v>25</v>
      </c>
      <c r="H580">
        <v>-12</v>
      </c>
      <c r="I580">
        <v>15</v>
      </c>
      <c r="J580">
        <v>101</v>
      </c>
      <c r="K580">
        <v>128</v>
      </c>
      <c r="L580">
        <v>1</v>
      </c>
      <c r="M580" t="b">
        <f t="shared" si="61"/>
        <v>1</v>
      </c>
      <c r="N580" s="4">
        <f t="shared" si="62"/>
        <v>0</v>
      </c>
      <c r="O580" t="b">
        <f t="shared" si="58"/>
        <v>0</v>
      </c>
      <c r="P580" s="4">
        <v>2</v>
      </c>
      <c r="AI580">
        <f t="shared" ca="1" si="59"/>
        <v>4.0739519601691301</v>
      </c>
      <c r="AJ580">
        <f t="shared" ca="1" si="60"/>
        <v>15.026358166442341</v>
      </c>
    </row>
    <row r="581" spans="1:36" x14ac:dyDescent="0.2">
      <c r="A581">
        <v>21</v>
      </c>
      <c r="B581">
        <v>5</v>
      </c>
      <c r="C581" t="s">
        <v>122</v>
      </c>
      <c r="D581" t="s">
        <v>327</v>
      </c>
      <c r="E581" t="s">
        <v>328</v>
      </c>
      <c r="F581" t="s">
        <v>54</v>
      </c>
      <c r="G581" t="s">
        <v>55</v>
      </c>
      <c r="H581">
        <v>-4</v>
      </c>
      <c r="I581">
        <v>-16</v>
      </c>
      <c r="J581">
        <v>99</v>
      </c>
      <c r="K581">
        <v>87</v>
      </c>
      <c r="L581">
        <v>1</v>
      </c>
      <c r="M581" t="b">
        <f t="shared" si="61"/>
        <v>0</v>
      </c>
      <c r="N581" s="4">
        <f t="shared" si="62"/>
        <v>0</v>
      </c>
      <c r="O581" t="b">
        <f t="shared" si="58"/>
        <v>0</v>
      </c>
      <c r="P581" s="4">
        <v>2</v>
      </c>
      <c r="AI581">
        <f t="shared" ca="1" si="59"/>
        <v>5.0689124589734131</v>
      </c>
      <c r="AJ581">
        <f t="shared" ca="1" si="60"/>
        <v>-16.043641246142073</v>
      </c>
    </row>
    <row r="582" spans="1:36" x14ac:dyDescent="0.2">
      <c r="A582">
        <v>14</v>
      </c>
      <c r="B582">
        <v>5</v>
      </c>
      <c r="C582" t="s">
        <v>122</v>
      </c>
      <c r="D582" t="s">
        <v>54</v>
      </c>
      <c r="E582" t="s">
        <v>55</v>
      </c>
      <c r="F582" t="s">
        <v>329</v>
      </c>
      <c r="G582" t="s">
        <v>330</v>
      </c>
      <c r="H582">
        <v>-1</v>
      </c>
      <c r="I582">
        <v>-13</v>
      </c>
      <c r="J582">
        <v>115</v>
      </c>
      <c r="K582">
        <v>103</v>
      </c>
      <c r="L582">
        <v>1</v>
      </c>
      <c r="M582" t="b">
        <f t="shared" si="61"/>
        <v>0</v>
      </c>
      <c r="N582" s="4">
        <f t="shared" si="62"/>
        <v>0</v>
      </c>
      <c r="O582" t="b">
        <f t="shared" si="58"/>
        <v>0</v>
      </c>
      <c r="P582" s="4">
        <v>2</v>
      </c>
      <c r="AI582">
        <f t="shared" ca="1" si="59"/>
        <v>5.0910979106289478</v>
      </c>
      <c r="AJ582">
        <f t="shared" ca="1" si="60"/>
        <v>-12.969680139328441</v>
      </c>
    </row>
    <row r="583" spans="1:36" x14ac:dyDescent="0.2">
      <c r="A583">
        <v>3</v>
      </c>
      <c r="B583">
        <v>1</v>
      </c>
      <c r="C583" t="s">
        <v>122</v>
      </c>
      <c r="D583" t="s">
        <v>24</v>
      </c>
      <c r="E583" t="s">
        <v>25</v>
      </c>
      <c r="F583" t="s">
        <v>331</v>
      </c>
      <c r="G583" t="s">
        <v>332</v>
      </c>
      <c r="H583">
        <v>-5</v>
      </c>
      <c r="I583">
        <v>-20</v>
      </c>
      <c r="J583">
        <v>92</v>
      </c>
      <c r="K583">
        <v>77</v>
      </c>
      <c r="L583">
        <v>0</v>
      </c>
      <c r="M583" t="b">
        <f t="shared" si="61"/>
        <v>0</v>
      </c>
      <c r="N583" s="4">
        <f t="shared" si="62"/>
        <v>0</v>
      </c>
      <c r="O583" t="b">
        <f t="shared" si="58"/>
        <v>0</v>
      </c>
      <c r="P583" s="4">
        <v>2</v>
      </c>
      <c r="AI583">
        <f t="shared" ca="1" si="59"/>
        <v>0.90631063077665741</v>
      </c>
      <c r="AJ583">
        <f t="shared" ca="1" si="60"/>
        <v>-19.93510614379063</v>
      </c>
    </row>
    <row r="584" spans="1:36" x14ac:dyDescent="0.2">
      <c r="A584">
        <v>19</v>
      </c>
      <c r="B584">
        <v>3</v>
      </c>
      <c r="C584" t="s">
        <v>122</v>
      </c>
      <c r="D584" t="s">
        <v>24</v>
      </c>
      <c r="E584" t="s">
        <v>25</v>
      </c>
      <c r="F584" t="s">
        <v>162</v>
      </c>
      <c r="G584" t="s">
        <v>163</v>
      </c>
      <c r="H584">
        <v>-3</v>
      </c>
      <c r="I584">
        <v>-23</v>
      </c>
      <c r="J584">
        <v>126</v>
      </c>
      <c r="K584">
        <v>106</v>
      </c>
      <c r="L584">
        <v>1</v>
      </c>
      <c r="M584" t="b">
        <f t="shared" si="61"/>
        <v>0</v>
      </c>
      <c r="N584" s="4">
        <f t="shared" si="62"/>
        <v>0</v>
      </c>
      <c r="O584" t="b">
        <f t="shared" si="58"/>
        <v>0</v>
      </c>
      <c r="P584" s="4">
        <v>2</v>
      </c>
      <c r="AI584">
        <f t="shared" ca="1" si="59"/>
        <v>3.0035860440065214</v>
      </c>
      <c r="AJ584">
        <f t="shared" ca="1" si="60"/>
        <v>-22.927391441765273</v>
      </c>
    </row>
    <row r="585" spans="1:36" x14ac:dyDescent="0.2">
      <c r="A585">
        <v>25</v>
      </c>
      <c r="B585">
        <v>2</v>
      </c>
      <c r="C585" t="s">
        <v>122</v>
      </c>
      <c r="D585" t="s">
        <v>54</v>
      </c>
      <c r="E585" t="s">
        <v>55</v>
      </c>
      <c r="F585" t="s">
        <v>183</v>
      </c>
      <c r="G585" t="s">
        <v>184</v>
      </c>
      <c r="H585">
        <v>-2</v>
      </c>
      <c r="I585">
        <v>-10</v>
      </c>
      <c r="J585">
        <v>184</v>
      </c>
      <c r="K585">
        <v>176</v>
      </c>
      <c r="L585">
        <v>1</v>
      </c>
      <c r="M585" t="b">
        <f t="shared" si="61"/>
        <v>0</v>
      </c>
      <c r="N585" s="4">
        <f t="shared" si="62"/>
        <v>0</v>
      </c>
      <c r="O585" t="b">
        <f t="shared" si="58"/>
        <v>0</v>
      </c>
      <c r="P585" s="4">
        <v>2</v>
      </c>
      <c r="AI585">
        <f t="shared" ca="1" si="59"/>
        <v>2.0370430362995671</v>
      </c>
      <c r="AJ585">
        <f t="shared" ca="1" si="60"/>
        <v>-10.0835217996383</v>
      </c>
    </row>
    <row r="586" spans="1:36" x14ac:dyDescent="0.2">
      <c r="A586">
        <v>24</v>
      </c>
      <c r="B586">
        <v>1</v>
      </c>
      <c r="C586" t="s">
        <v>122</v>
      </c>
      <c r="D586" t="s">
        <v>54</v>
      </c>
      <c r="E586" t="s">
        <v>55</v>
      </c>
      <c r="F586" t="s">
        <v>120</v>
      </c>
      <c r="G586" t="s">
        <v>121</v>
      </c>
      <c r="H586">
        <v>-1</v>
      </c>
      <c r="I586">
        <v>-10</v>
      </c>
      <c r="J586">
        <v>123</v>
      </c>
      <c r="K586">
        <v>114</v>
      </c>
      <c r="L586">
        <v>1</v>
      </c>
      <c r="M586" t="b">
        <f t="shared" si="61"/>
        <v>0</v>
      </c>
      <c r="N586" s="4">
        <f t="shared" si="62"/>
        <v>0</v>
      </c>
      <c r="O586" t="b">
        <f t="shared" si="58"/>
        <v>0</v>
      </c>
      <c r="P586" s="4">
        <v>2</v>
      </c>
      <c r="AI586">
        <f t="shared" ca="1" si="59"/>
        <v>0.9999024093883736</v>
      </c>
      <c r="AJ586">
        <f t="shared" ca="1" si="60"/>
        <v>-9.950504790504036</v>
      </c>
    </row>
    <row r="587" spans="1:36" x14ac:dyDescent="0.2">
      <c r="A587">
        <v>29</v>
      </c>
      <c r="B587">
        <v>6</v>
      </c>
      <c r="C587" t="s">
        <v>122</v>
      </c>
      <c r="D587" t="s">
        <v>54</v>
      </c>
      <c r="E587" t="s">
        <v>55</v>
      </c>
      <c r="F587" t="s">
        <v>80</v>
      </c>
      <c r="G587" t="s">
        <v>81</v>
      </c>
      <c r="H587">
        <v>4</v>
      </c>
      <c r="I587">
        <v>-10</v>
      </c>
      <c r="J587">
        <v>89</v>
      </c>
      <c r="K587">
        <v>75</v>
      </c>
      <c r="L587">
        <v>0</v>
      </c>
      <c r="M587" t="b">
        <f t="shared" si="61"/>
        <v>0</v>
      </c>
      <c r="N587" s="4">
        <f t="shared" si="62"/>
        <v>0</v>
      </c>
      <c r="O587" t="b">
        <f t="shared" si="58"/>
        <v>0</v>
      </c>
      <c r="P587" s="4">
        <v>2</v>
      </c>
      <c r="AI587">
        <f t="shared" ca="1" si="59"/>
        <v>5.9024643300469748</v>
      </c>
      <c r="AJ587">
        <f t="shared" ca="1" si="60"/>
        <v>-10.072827247439465</v>
      </c>
    </row>
    <row r="588" spans="1:36" x14ac:dyDescent="0.2">
      <c r="A588">
        <v>26</v>
      </c>
      <c r="B588">
        <v>3</v>
      </c>
      <c r="C588" t="s">
        <v>122</v>
      </c>
      <c r="D588" t="s">
        <v>54</v>
      </c>
      <c r="E588" t="s">
        <v>55</v>
      </c>
      <c r="F588" t="s">
        <v>333</v>
      </c>
      <c r="G588" t="s">
        <v>334</v>
      </c>
      <c r="H588">
        <v>-7</v>
      </c>
      <c r="I588">
        <v>-15</v>
      </c>
      <c r="J588">
        <v>73</v>
      </c>
      <c r="K588">
        <v>65</v>
      </c>
      <c r="L588">
        <v>0</v>
      </c>
      <c r="M588" t="b">
        <f t="shared" si="61"/>
        <v>0</v>
      </c>
      <c r="N588" s="4">
        <f t="shared" si="62"/>
        <v>0</v>
      </c>
      <c r="O588" t="b">
        <f t="shared" si="58"/>
        <v>0</v>
      </c>
      <c r="P588" s="4">
        <v>2</v>
      </c>
      <c r="AI588">
        <f t="shared" ca="1" si="59"/>
        <v>3.0781686963955508</v>
      </c>
      <c r="AJ588">
        <f t="shared" ca="1" si="60"/>
        <v>-15.017032652147101</v>
      </c>
    </row>
    <row r="589" spans="1:36" x14ac:dyDescent="0.2">
      <c r="A589">
        <v>28</v>
      </c>
      <c r="B589">
        <v>5</v>
      </c>
      <c r="C589" t="s">
        <v>122</v>
      </c>
      <c r="D589" t="s">
        <v>280</v>
      </c>
      <c r="E589" t="s">
        <v>281</v>
      </c>
      <c r="F589" t="s">
        <v>54</v>
      </c>
      <c r="G589" t="s">
        <v>55</v>
      </c>
      <c r="H589">
        <v>-6</v>
      </c>
      <c r="I589">
        <v>-12</v>
      </c>
      <c r="J589">
        <v>91</v>
      </c>
      <c r="K589">
        <v>85</v>
      </c>
      <c r="L589">
        <v>0</v>
      </c>
      <c r="M589" t="b">
        <f t="shared" si="61"/>
        <v>0</v>
      </c>
      <c r="N589" s="4">
        <f t="shared" si="62"/>
        <v>0</v>
      </c>
      <c r="O589" t="b">
        <f t="shared" si="58"/>
        <v>0</v>
      </c>
      <c r="P589" s="4">
        <v>2</v>
      </c>
      <c r="AI589">
        <f t="shared" ca="1" si="59"/>
        <v>5.0421293401658325</v>
      </c>
      <c r="AJ589">
        <f t="shared" ca="1" si="60"/>
        <v>-12.008283256692167</v>
      </c>
    </row>
    <row r="590" spans="1:36" x14ac:dyDescent="0.2">
      <c r="A590">
        <v>9</v>
      </c>
      <c r="B590">
        <v>7</v>
      </c>
      <c r="C590" t="s">
        <v>122</v>
      </c>
      <c r="D590" t="s">
        <v>24</v>
      </c>
      <c r="E590" t="s">
        <v>25</v>
      </c>
      <c r="F590" t="s">
        <v>335</v>
      </c>
      <c r="G590" t="s">
        <v>336</v>
      </c>
      <c r="H590">
        <v>7</v>
      </c>
      <c r="I590">
        <v>-3</v>
      </c>
      <c r="J590">
        <v>63</v>
      </c>
      <c r="K590">
        <v>53</v>
      </c>
      <c r="L590">
        <v>0</v>
      </c>
      <c r="M590" t="b">
        <f t="shared" si="61"/>
        <v>0</v>
      </c>
      <c r="N590" s="4">
        <f t="shared" si="62"/>
        <v>0</v>
      </c>
      <c r="O590" t="b">
        <f t="shared" si="58"/>
        <v>0</v>
      </c>
      <c r="P590" s="4">
        <v>2</v>
      </c>
      <c r="AI590">
        <f t="shared" ca="1" si="59"/>
        <v>6.9321247048728614</v>
      </c>
      <c r="AJ590">
        <f t="shared" ca="1" si="60"/>
        <v>-2.9982352004090345</v>
      </c>
    </row>
    <row r="591" spans="1:36" x14ac:dyDescent="0.2">
      <c r="A591">
        <v>5</v>
      </c>
      <c r="B591">
        <v>3</v>
      </c>
      <c r="C591" t="s">
        <v>122</v>
      </c>
      <c r="D591" t="s">
        <v>54</v>
      </c>
      <c r="E591" t="s">
        <v>55</v>
      </c>
      <c r="F591" t="s">
        <v>123</v>
      </c>
      <c r="G591" t="s">
        <v>124</v>
      </c>
      <c r="H591">
        <v>-3</v>
      </c>
      <c r="I591">
        <v>-19</v>
      </c>
      <c r="J591">
        <v>59</v>
      </c>
      <c r="K591">
        <v>43</v>
      </c>
      <c r="L591">
        <v>0</v>
      </c>
      <c r="M591" t="b">
        <f t="shared" si="61"/>
        <v>0</v>
      </c>
      <c r="N591" s="4">
        <f t="shared" si="62"/>
        <v>0</v>
      </c>
      <c r="O591" t="b">
        <f t="shared" si="58"/>
        <v>0</v>
      </c>
      <c r="P591" s="4">
        <v>2</v>
      </c>
      <c r="AI591">
        <f t="shared" ca="1" si="59"/>
        <v>3.0588625821357711</v>
      </c>
      <c r="AJ591">
        <f t="shared" ca="1" si="60"/>
        <v>-19.035978398450681</v>
      </c>
    </row>
    <row r="592" spans="1:36" x14ac:dyDescent="0.2">
      <c r="A592">
        <v>25</v>
      </c>
      <c r="B592">
        <v>2</v>
      </c>
      <c r="C592" t="s">
        <v>122</v>
      </c>
      <c r="D592" t="s">
        <v>17</v>
      </c>
      <c r="E592" t="s">
        <v>18</v>
      </c>
      <c r="F592" t="s">
        <v>223</v>
      </c>
      <c r="G592" t="s">
        <v>224</v>
      </c>
      <c r="H592">
        <v>-8</v>
      </c>
      <c r="I592">
        <v>-30</v>
      </c>
      <c r="J592">
        <v>137</v>
      </c>
      <c r="K592">
        <v>115</v>
      </c>
      <c r="L592">
        <v>0</v>
      </c>
      <c r="M592" t="b">
        <f t="shared" si="61"/>
        <v>0</v>
      </c>
      <c r="N592" s="4">
        <f t="shared" si="62"/>
        <v>0</v>
      </c>
      <c r="O592" t="b">
        <f t="shared" si="58"/>
        <v>0</v>
      </c>
      <c r="P592" s="4">
        <v>2</v>
      </c>
      <c r="AI592">
        <f t="shared" ca="1" si="59"/>
        <v>2.0547950400971229</v>
      </c>
      <c r="AJ592">
        <f t="shared" ca="1" si="60"/>
        <v>-30.088924495245507</v>
      </c>
    </row>
    <row r="593" spans="1:36" x14ac:dyDescent="0.2">
      <c r="A593">
        <v>19</v>
      </c>
      <c r="B593">
        <v>3</v>
      </c>
      <c r="C593" t="s">
        <v>122</v>
      </c>
      <c r="D593" t="s">
        <v>54</v>
      </c>
      <c r="E593" t="s">
        <v>55</v>
      </c>
      <c r="F593" t="s">
        <v>237</v>
      </c>
      <c r="G593" t="s">
        <v>238</v>
      </c>
      <c r="H593">
        <v>5</v>
      </c>
      <c r="I593">
        <v>-10</v>
      </c>
      <c r="J593">
        <v>96</v>
      </c>
      <c r="K593">
        <v>81</v>
      </c>
      <c r="L593">
        <v>0</v>
      </c>
      <c r="M593" t="b">
        <f t="shared" si="61"/>
        <v>0</v>
      </c>
      <c r="N593" s="4">
        <f t="shared" si="62"/>
        <v>0</v>
      </c>
      <c r="O593" t="b">
        <f t="shared" si="58"/>
        <v>0</v>
      </c>
      <c r="P593" s="4">
        <v>2</v>
      </c>
      <c r="AI593">
        <f t="shared" ca="1" si="59"/>
        <v>3.0958941318294833</v>
      </c>
      <c r="AJ593">
        <f t="shared" ca="1" si="60"/>
        <v>-9.9732148458525547</v>
      </c>
    </row>
    <row r="594" spans="1:36" x14ac:dyDescent="0.2">
      <c r="A594">
        <v>15</v>
      </c>
      <c r="B594">
        <v>6</v>
      </c>
      <c r="C594" t="s">
        <v>122</v>
      </c>
      <c r="D594" t="s">
        <v>54</v>
      </c>
      <c r="E594" t="s">
        <v>55</v>
      </c>
      <c r="F594" t="s">
        <v>159</v>
      </c>
      <c r="G594" t="s">
        <v>160</v>
      </c>
      <c r="H594">
        <v>29</v>
      </c>
      <c r="I594">
        <v>13</v>
      </c>
      <c r="J594">
        <v>65</v>
      </c>
      <c r="K594">
        <v>49</v>
      </c>
      <c r="L594">
        <v>1</v>
      </c>
      <c r="M594" t="b">
        <f t="shared" si="61"/>
        <v>1</v>
      </c>
      <c r="N594" s="4">
        <f t="shared" si="62"/>
        <v>0</v>
      </c>
      <c r="O594" t="b">
        <f t="shared" si="58"/>
        <v>0</v>
      </c>
      <c r="P594" s="4">
        <v>2</v>
      </c>
      <c r="AI594">
        <f t="shared" ca="1" si="59"/>
        <v>6.0424218847814375</v>
      </c>
      <c r="AJ594">
        <f t="shared" ca="1" si="60"/>
        <v>12.987562568089563</v>
      </c>
    </row>
    <row r="595" spans="1:36" x14ac:dyDescent="0.2">
      <c r="A595">
        <v>2</v>
      </c>
      <c r="B595">
        <v>7</v>
      </c>
      <c r="C595" t="s">
        <v>122</v>
      </c>
      <c r="D595" t="s">
        <v>24</v>
      </c>
      <c r="E595" t="s">
        <v>25</v>
      </c>
      <c r="F595" t="s">
        <v>97</v>
      </c>
      <c r="G595" t="s">
        <v>98</v>
      </c>
      <c r="H595">
        <v>7</v>
      </c>
      <c r="I595">
        <v>7</v>
      </c>
      <c r="J595">
        <v>171</v>
      </c>
      <c r="K595">
        <v>171</v>
      </c>
      <c r="L595">
        <v>1</v>
      </c>
      <c r="M595" t="b">
        <f t="shared" si="61"/>
        <v>1</v>
      </c>
      <c r="N595" s="4">
        <f t="shared" si="62"/>
        <v>0</v>
      </c>
      <c r="O595" t="b">
        <f t="shared" si="58"/>
        <v>0</v>
      </c>
      <c r="P595" s="4">
        <v>2</v>
      </c>
      <c r="AI595">
        <f t="shared" ca="1" si="59"/>
        <v>7.076064953940258</v>
      </c>
      <c r="AJ595">
        <f t="shared" ca="1" si="60"/>
        <v>7.0895290123496215</v>
      </c>
    </row>
    <row r="596" spans="1:36" x14ac:dyDescent="0.2">
      <c r="A596">
        <v>7</v>
      </c>
      <c r="B596">
        <v>5</v>
      </c>
      <c r="C596" t="s">
        <v>122</v>
      </c>
      <c r="D596" t="s">
        <v>24</v>
      </c>
      <c r="E596" t="s">
        <v>25</v>
      </c>
      <c r="F596" t="s">
        <v>97</v>
      </c>
      <c r="G596" t="s">
        <v>98</v>
      </c>
      <c r="H596">
        <v>0</v>
      </c>
      <c r="I596">
        <v>-21</v>
      </c>
      <c r="J596">
        <v>171</v>
      </c>
      <c r="K596">
        <v>150</v>
      </c>
      <c r="L596">
        <v>1</v>
      </c>
      <c r="M596" t="b">
        <f t="shared" si="61"/>
        <v>0</v>
      </c>
      <c r="N596" s="4">
        <f t="shared" si="62"/>
        <v>0</v>
      </c>
      <c r="O596" t="b">
        <f t="shared" si="58"/>
        <v>0</v>
      </c>
      <c r="P596" s="4">
        <v>2</v>
      </c>
      <c r="AI596">
        <f t="shared" ca="1" si="59"/>
        <v>5.0316417713531472</v>
      </c>
      <c r="AJ596">
        <f t="shared" ca="1" si="60"/>
        <v>-21.021524143101594</v>
      </c>
    </row>
    <row r="597" spans="1:36" x14ac:dyDescent="0.2">
      <c r="A597">
        <v>5</v>
      </c>
      <c r="B597">
        <v>3</v>
      </c>
      <c r="C597" t="s">
        <v>122</v>
      </c>
      <c r="D597" t="s">
        <v>54</v>
      </c>
      <c r="E597" t="s">
        <v>55</v>
      </c>
      <c r="F597" t="s">
        <v>311</v>
      </c>
      <c r="G597" t="s">
        <v>312</v>
      </c>
      <c r="H597">
        <v>17</v>
      </c>
      <c r="I597">
        <v>-4</v>
      </c>
      <c r="J597">
        <v>129</v>
      </c>
      <c r="K597">
        <v>108</v>
      </c>
      <c r="L597">
        <v>1</v>
      </c>
      <c r="M597" t="b">
        <f t="shared" si="61"/>
        <v>0</v>
      </c>
      <c r="N597" s="4">
        <f t="shared" si="62"/>
        <v>0</v>
      </c>
      <c r="O597" t="b">
        <f t="shared" si="58"/>
        <v>0</v>
      </c>
      <c r="P597" s="4">
        <v>2</v>
      </c>
      <c r="AI597">
        <f t="shared" ca="1" si="59"/>
        <v>2.9341156724606363</v>
      </c>
      <c r="AJ597">
        <f t="shared" ca="1" si="60"/>
        <v>-3.9726651020494921</v>
      </c>
    </row>
    <row r="598" spans="1:36" x14ac:dyDescent="0.2">
      <c r="A598">
        <v>30</v>
      </c>
      <c r="B598">
        <v>7</v>
      </c>
      <c r="C598" t="s">
        <v>122</v>
      </c>
      <c r="D598" t="s">
        <v>337</v>
      </c>
      <c r="E598" t="s">
        <v>338</v>
      </c>
      <c r="F598" t="s">
        <v>54</v>
      </c>
      <c r="G598" t="s">
        <v>55</v>
      </c>
      <c r="H598">
        <v>-6</v>
      </c>
      <c r="I598">
        <v>-14</v>
      </c>
      <c r="J598">
        <v>60</v>
      </c>
      <c r="K598">
        <v>52</v>
      </c>
      <c r="L598">
        <v>1</v>
      </c>
      <c r="M598" t="b">
        <f t="shared" si="61"/>
        <v>0</v>
      </c>
      <c r="N598" s="4">
        <f t="shared" si="62"/>
        <v>0</v>
      </c>
      <c r="O598" t="b">
        <f t="shared" si="58"/>
        <v>0</v>
      </c>
      <c r="P598" s="4">
        <v>2</v>
      </c>
      <c r="AI598">
        <f t="shared" ca="1" si="59"/>
        <v>6.9925989293642719</v>
      </c>
      <c r="AJ598">
        <f t="shared" ca="1" si="60"/>
        <v>-13.902436534086169</v>
      </c>
    </row>
    <row r="599" spans="1:36" x14ac:dyDescent="0.2">
      <c r="A599">
        <v>3</v>
      </c>
      <c r="B599">
        <v>1</v>
      </c>
      <c r="C599" t="s">
        <v>122</v>
      </c>
      <c r="D599" t="s">
        <v>24</v>
      </c>
      <c r="E599" t="s">
        <v>25</v>
      </c>
      <c r="F599" t="s">
        <v>339</v>
      </c>
      <c r="G599" t="s">
        <v>340</v>
      </c>
      <c r="H599">
        <v>-2</v>
      </c>
      <c r="I599">
        <v>-12</v>
      </c>
      <c r="J599">
        <v>136</v>
      </c>
      <c r="K599">
        <v>126</v>
      </c>
      <c r="L599">
        <v>0</v>
      </c>
      <c r="M599" t="b">
        <f t="shared" si="61"/>
        <v>0</v>
      </c>
      <c r="N599" s="4">
        <f t="shared" si="62"/>
        <v>0</v>
      </c>
      <c r="O599" t="b">
        <f t="shared" si="58"/>
        <v>0</v>
      </c>
      <c r="P599" s="4">
        <v>2</v>
      </c>
      <c r="AI599">
        <f t="shared" ca="1" si="59"/>
        <v>0.98955772051895885</v>
      </c>
      <c r="AJ599">
        <f t="shared" ca="1" si="60"/>
        <v>-11.982215511564387</v>
      </c>
    </row>
    <row r="600" spans="1:36" x14ac:dyDescent="0.2">
      <c r="A600">
        <v>22</v>
      </c>
      <c r="B600">
        <v>6</v>
      </c>
      <c r="C600" t="s">
        <v>122</v>
      </c>
      <c r="D600" t="s">
        <v>70</v>
      </c>
      <c r="E600" t="s">
        <v>71</v>
      </c>
      <c r="F600" t="s">
        <v>54</v>
      </c>
      <c r="G600" t="s">
        <v>55</v>
      </c>
      <c r="H600">
        <v>-7</v>
      </c>
      <c r="I600">
        <v>-29</v>
      </c>
      <c r="J600">
        <v>141</v>
      </c>
      <c r="K600">
        <v>119</v>
      </c>
      <c r="L600">
        <v>0</v>
      </c>
      <c r="M600" t="b">
        <f t="shared" si="61"/>
        <v>0</v>
      </c>
      <c r="N600" s="4">
        <f t="shared" si="62"/>
        <v>0</v>
      </c>
      <c r="O600" t="b">
        <f t="shared" si="58"/>
        <v>0</v>
      </c>
      <c r="P600" s="4">
        <v>2</v>
      </c>
      <c r="AI600">
        <f t="shared" ca="1" si="59"/>
        <v>6.0880773006574689</v>
      </c>
      <c r="AJ600">
        <f t="shared" ca="1" si="60"/>
        <v>-29.055794521313373</v>
      </c>
    </row>
    <row r="601" spans="1:36" x14ac:dyDescent="0.2">
      <c r="A601">
        <v>29</v>
      </c>
      <c r="B601">
        <v>6</v>
      </c>
      <c r="C601" t="s">
        <v>122</v>
      </c>
      <c r="D601" t="s">
        <v>54</v>
      </c>
      <c r="E601" t="s">
        <v>55</v>
      </c>
      <c r="F601" t="s">
        <v>264</v>
      </c>
      <c r="G601" t="s">
        <v>265</v>
      </c>
      <c r="H601">
        <v>0</v>
      </c>
      <c r="I601">
        <v>-17</v>
      </c>
      <c r="J601">
        <v>140</v>
      </c>
      <c r="K601">
        <v>123</v>
      </c>
      <c r="L601">
        <v>0</v>
      </c>
      <c r="M601" t="b">
        <f t="shared" si="61"/>
        <v>0</v>
      </c>
      <c r="N601" s="4">
        <f t="shared" si="62"/>
        <v>0</v>
      </c>
      <c r="O601" t="b">
        <f t="shared" si="58"/>
        <v>0</v>
      </c>
      <c r="P601" s="4">
        <v>2</v>
      </c>
      <c r="AI601">
        <f t="shared" ca="1" si="59"/>
        <v>5.9899895397717602</v>
      </c>
      <c r="AJ601">
        <f t="shared" ca="1" si="60"/>
        <v>-17.059629030911033</v>
      </c>
    </row>
    <row r="602" spans="1:36" x14ac:dyDescent="0.2">
      <c r="A602">
        <v>9</v>
      </c>
      <c r="B602">
        <v>7</v>
      </c>
      <c r="C602" t="s">
        <v>122</v>
      </c>
      <c r="D602" t="s">
        <v>341</v>
      </c>
      <c r="E602" t="s">
        <v>342</v>
      </c>
      <c r="F602" t="s">
        <v>54</v>
      </c>
      <c r="G602" t="s">
        <v>55</v>
      </c>
      <c r="H602">
        <v>-5</v>
      </c>
      <c r="I602">
        <v>-27</v>
      </c>
      <c r="J602">
        <v>90</v>
      </c>
      <c r="K602">
        <v>68</v>
      </c>
      <c r="L602">
        <v>0</v>
      </c>
      <c r="M602" t="b">
        <f t="shared" si="61"/>
        <v>0</v>
      </c>
      <c r="N602" s="4">
        <f t="shared" si="62"/>
        <v>0</v>
      </c>
      <c r="O602" t="b">
        <f t="shared" si="58"/>
        <v>0</v>
      </c>
      <c r="P602" s="4">
        <v>2</v>
      </c>
      <c r="AI602">
        <f t="shared" ca="1" si="59"/>
        <v>6.9240933666101379</v>
      </c>
      <c r="AJ602">
        <f t="shared" ca="1" si="60"/>
        <v>-27.060057479653469</v>
      </c>
    </row>
    <row r="603" spans="1:36" x14ac:dyDescent="0.2">
      <c r="A603">
        <v>12</v>
      </c>
      <c r="B603">
        <v>3</v>
      </c>
      <c r="C603" t="s">
        <v>122</v>
      </c>
      <c r="D603" t="s">
        <v>24</v>
      </c>
      <c r="E603" t="s">
        <v>25</v>
      </c>
      <c r="F603" t="s">
        <v>343</v>
      </c>
      <c r="G603" t="s">
        <v>344</v>
      </c>
      <c r="H603">
        <v>0</v>
      </c>
      <c r="I603">
        <v>19</v>
      </c>
      <c r="J603">
        <v>54</v>
      </c>
      <c r="K603">
        <v>73</v>
      </c>
      <c r="L603">
        <v>1</v>
      </c>
      <c r="M603" t="b">
        <f t="shared" si="61"/>
        <v>1</v>
      </c>
      <c r="N603" s="4">
        <f t="shared" si="62"/>
        <v>0</v>
      </c>
      <c r="O603" t="b">
        <f t="shared" si="58"/>
        <v>0</v>
      </c>
      <c r="P603" s="4">
        <v>2</v>
      </c>
      <c r="AI603">
        <f t="shared" ca="1" si="59"/>
        <v>3.0469089663348798</v>
      </c>
      <c r="AJ603">
        <f t="shared" ca="1" si="60"/>
        <v>19.044263878556993</v>
      </c>
    </row>
    <row r="604" spans="1:36" x14ac:dyDescent="0.2">
      <c r="A604">
        <v>4</v>
      </c>
      <c r="B604">
        <v>2</v>
      </c>
      <c r="C604" t="s">
        <v>122</v>
      </c>
      <c r="D604" t="s">
        <v>24</v>
      </c>
      <c r="E604" t="s">
        <v>25</v>
      </c>
      <c r="F604" t="s">
        <v>345</v>
      </c>
      <c r="G604" t="s">
        <v>346</v>
      </c>
      <c r="H604">
        <v>-5</v>
      </c>
      <c r="I604">
        <v>-14</v>
      </c>
      <c r="J604">
        <v>95</v>
      </c>
      <c r="K604">
        <v>86</v>
      </c>
      <c r="L604">
        <v>0</v>
      </c>
      <c r="M604" t="b">
        <f t="shared" si="61"/>
        <v>0</v>
      </c>
      <c r="N604" s="4">
        <f t="shared" si="62"/>
        <v>0</v>
      </c>
      <c r="O604" t="b">
        <f t="shared" si="58"/>
        <v>0</v>
      </c>
      <c r="P604" s="4">
        <v>2</v>
      </c>
      <c r="AI604">
        <f t="shared" ca="1" si="59"/>
        <v>2.0033307294144791</v>
      </c>
      <c r="AJ604">
        <f t="shared" ca="1" si="60"/>
        <v>-14.052947683599095</v>
      </c>
    </row>
    <row r="605" spans="1:36" x14ac:dyDescent="0.2">
      <c r="A605">
        <v>2</v>
      </c>
      <c r="B605">
        <v>7</v>
      </c>
      <c r="C605" t="s">
        <v>122</v>
      </c>
      <c r="D605" t="s">
        <v>24</v>
      </c>
      <c r="E605" t="s">
        <v>25</v>
      </c>
      <c r="F605" t="s">
        <v>347</v>
      </c>
      <c r="G605" t="s">
        <v>348</v>
      </c>
      <c r="H605">
        <v>2</v>
      </c>
      <c r="I605">
        <v>-5</v>
      </c>
      <c r="J605">
        <v>148</v>
      </c>
      <c r="K605">
        <v>141</v>
      </c>
      <c r="L605">
        <v>1</v>
      </c>
      <c r="M605" t="b">
        <f t="shared" si="61"/>
        <v>0</v>
      </c>
      <c r="N605" s="4">
        <f t="shared" si="62"/>
        <v>0</v>
      </c>
      <c r="O605" t="b">
        <f t="shared" si="58"/>
        <v>0</v>
      </c>
      <c r="P605" s="4">
        <v>2</v>
      </c>
      <c r="AI605">
        <f t="shared" ca="1" si="59"/>
        <v>6.9297687900239699</v>
      </c>
      <c r="AJ605">
        <f t="shared" ca="1" si="60"/>
        <v>-5.00067576628956</v>
      </c>
    </row>
    <row r="606" spans="1:36" x14ac:dyDescent="0.2">
      <c r="A606">
        <v>14</v>
      </c>
      <c r="B606">
        <v>5</v>
      </c>
      <c r="C606" t="s">
        <v>117</v>
      </c>
      <c r="D606" t="s">
        <v>215</v>
      </c>
      <c r="E606" t="s">
        <v>216</v>
      </c>
      <c r="F606" t="s">
        <v>120</v>
      </c>
      <c r="G606" t="s">
        <v>121</v>
      </c>
      <c r="H606">
        <v>-1</v>
      </c>
      <c r="I606">
        <v>-7</v>
      </c>
      <c r="J606">
        <v>85</v>
      </c>
      <c r="K606">
        <v>79</v>
      </c>
      <c r="L606">
        <v>0</v>
      </c>
      <c r="M606" t="b">
        <f t="shared" si="61"/>
        <v>0</v>
      </c>
      <c r="N606" s="4">
        <f t="shared" si="62"/>
        <v>0</v>
      </c>
      <c r="O606" t="b">
        <f t="shared" si="58"/>
        <v>0</v>
      </c>
      <c r="P606" s="4">
        <v>2</v>
      </c>
      <c r="AI606">
        <f t="shared" ca="1" si="59"/>
        <v>4.9333380938410922</v>
      </c>
      <c r="AJ606">
        <f t="shared" ca="1" si="60"/>
        <v>-7.0823318832795685</v>
      </c>
    </row>
    <row r="607" spans="1:36" x14ac:dyDescent="0.2">
      <c r="A607">
        <v>25</v>
      </c>
      <c r="B607">
        <v>2</v>
      </c>
      <c r="C607" t="s">
        <v>117</v>
      </c>
      <c r="D607" t="s">
        <v>54</v>
      </c>
      <c r="E607" t="s">
        <v>55</v>
      </c>
      <c r="F607" t="s">
        <v>223</v>
      </c>
      <c r="G607" t="s">
        <v>224</v>
      </c>
      <c r="H607">
        <v>-10</v>
      </c>
      <c r="I607">
        <v>-13</v>
      </c>
      <c r="J607">
        <v>77</v>
      </c>
      <c r="K607">
        <v>74</v>
      </c>
      <c r="L607">
        <v>1</v>
      </c>
      <c r="M607" t="b">
        <f t="shared" si="61"/>
        <v>0</v>
      </c>
      <c r="N607" s="4">
        <f t="shared" si="62"/>
        <v>0</v>
      </c>
      <c r="O607" t="b">
        <f t="shared" si="58"/>
        <v>0</v>
      </c>
      <c r="P607" s="4">
        <v>2</v>
      </c>
      <c r="AI607">
        <f t="shared" ca="1" si="59"/>
        <v>2.0901748035104815</v>
      </c>
      <c r="AJ607">
        <f t="shared" ca="1" si="60"/>
        <v>-13.058964073095934</v>
      </c>
    </row>
    <row r="608" spans="1:36" x14ac:dyDescent="0.2">
      <c r="A608">
        <v>13</v>
      </c>
      <c r="B608">
        <v>4</v>
      </c>
      <c r="C608" t="s">
        <v>117</v>
      </c>
      <c r="D608" t="s">
        <v>128</v>
      </c>
      <c r="E608" t="s">
        <v>83</v>
      </c>
      <c r="F608" t="s">
        <v>274</v>
      </c>
      <c r="G608" t="s">
        <v>275</v>
      </c>
      <c r="H608">
        <v>-5</v>
      </c>
      <c r="I608">
        <v>-11</v>
      </c>
      <c r="J608">
        <v>67</v>
      </c>
      <c r="K608">
        <v>61</v>
      </c>
      <c r="L608">
        <v>1</v>
      </c>
      <c r="M608" t="b">
        <f t="shared" si="61"/>
        <v>0</v>
      </c>
      <c r="N608" s="4">
        <f t="shared" si="62"/>
        <v>0</v>
      </c>
      <c r="O608" t="b">
        <f t="shared" si="58"/>
        <v>0</v>
      </c>
      <c r="P608" s="4">
        <v>2</v>
      </c>
      <c r="AI608">
        <f t="shared" ca="1" si="59"/>
        <v>4.0651050003660547</v>
      </c>
      <c r="AJ608">
        <f t="shared" ca="1" si="60"/>
        <v>-11.039334028139992</v>
      </c>
    </row>
    <row r="609" spans="1:36" x14ac:dyDescent="0.2">
      <c r="A609">
        <v>23</v>
      </c>
      <c r="B609">
        <v>7</v>
      </c>
      <c r="C609" t="s">
        <v>122</v>
      </c>
      <c r="D609" t="s">
        <v>54</v>
      </c>
      <c r="E609" t="s">
        <v>55</v>
      </c>
      <c r="F609" t="s">
        <v>349</v>
      </c>
      <c r="G609" t="s">
        <v>350</v>
      </c>
      <c r="H609">
        <v>6</v>
      </c>
      <c r="I609">
        <v>-11</v>
      </c>
      <c r="J609">
        <v>107</v>
      </c>
      <c r="K609">
        <v>90</v>
      </c>
      <c r="L609">
        <v>0</v>
      </c>
      <c r="M609" t="b">
        <f t="shared" si="61"/>
        <v>0</v>
      </c>
      <c r="N609" s="4">
        <f t="shared" si="62"/>
        <v>0</v>
      </c>
      <c r="O609" t="b">
        <f t="shared" si="58"/>
        <v>0</v>
      </c>
      <c r="P609" s="4">
        <v>2</v>
      </c>
      <c r="AI609">
        <f t="shared" ca="1" si="59"/>
        <v>7.0971223648829023</v>
      </c>
      <c r="AJ609">
        <f t="shared" ca="1" si="60"/>
        <v>-10.901770533326083</v>
      </c>
    </row>
    <row r="610" spans="1:36" x14ac:dyDescent="0.2">
      <c r="A610">
        <v>6</v>
      </c>
      <c r="B610">
        <v>4</v>
      </c>
      <c r="C610" t="s">
        <v>122</v>
      </c>
      <c r="D610" t="s">
        <v>237</v>
      </c>
      <c r="E610" t="s">
        <v>238</v>
      </c>
      <c r="F610" t="s">
        <v>54</v>
      </c>
      <c r="G610" t="s">
        <v>55</v>
      </c>
      <c r="H610">
        <v>22</v>
      </c>
      <c r="I610">
        <v>16</v>
      </c>
      <c r="J610">
        <v>96</v>
      </c>
      <c r="K610">
        <v>90</v>
      </c>
      <c r="L610">
        <v>1</v>
      </c>
      <c r="M610" t="b">
        <f t="shared" si="61"/>
        <v>1</v>
      </c>
      <c r="N610" s="4">
        <f t="shared" si="62"/>
        <v>0</v>
      </c>
      <c r="O610" t="b">
        <f t="shared" si="58"/>
        <v>0</v>
      </c>
      <c r="P610" s="4">
        <v>2</v>
      </c>
      <c r="AI610">
        <f t="shared" ca="1" si="59"/>
        <v>4.0746100245387478</v>
      </c>
      <c r="AJ610">
        <f t="shared" ca="1" si="60"/>
        <v>16.016359547876164</v>
      </c>
    </row>
    <row r="611" spans="1:36" x14ac:dyDescent="0.2">
      <c r="A611">
        <v>13</v>
      </c>
      <c r="B611">
        <v>4</v>
      </c>
      <c r="C611" t="s">
        <v>122</v>
      </c>
      <c r="D611" t="s">
        <v>54</v>
      </c>
      <c r="E611" t="s">
        <v>55</v>
      </c>
      <c r="F611" t="s">
        <v>110</v>
      </c>
      <c r="G611" t="s">
        <v>111</v>
      </c>
      <c r="H611">
        <v>-2</v>
      </c>
      <c r="I611">
        <v>-2</v>
      </c>
      <c r="J611">
        <v>92</v>
      </c>
      <c r="K611">
        <v>92</v>
      </c>
      <c r="L611">
        <v>0</v>
      </c>
      <c r="M611" t="b">
        <f t="shared" si="61"/>
        <v>0</v>
      </c>
      <c r="N611" s="4">
        <f t="shared" si="62"/>
        <v>0</v>
      </c>
      <c r="O611" t="b">
        <f t="shared" si="58"/>
        <v>0</v>
      </c>
      <c r="P611" s="4">
        <v>2</v>
      </c>
      <c r="AI611">
        <f t="shared" ca="1" si="59"/>
        <v>3.9401211612222649</v>
      </c>
      <c r="AJ611">
        <f t="shared" ca="1" si="60"/>
        <v>-2.0944577906539705</v>
      </c>
    </row>
    <row r="612" spans="1:36" x14ac:dyDescent="0.2">
      <c r="A612">
        <v>21</v>
      </c>
      <c r="B612">
        <v>5</v>
      </c>
      <c r="C612" t="s">
        <v>122</v>
      </c>
      <c r="D612" t="s">
        <v>82</v>
      </c>
      <c r="E612" t="s">
        <v>83</v>
      </c>
      <c r="F612" t="s">
        <v>24</v>
      </c>
      <c r="G612" t="s">
        <v>25</v>
      </c>
      <c r="H612">
        <v>0</v>
      </c>
      <c r="I612">
        <v>25</v>
      </c>
      <c r="J612">
        <v>72</v>
      </c>
      <c r="K612">
        <v>97</v>
      </c>
      <c r="L612">
        <v>0</v>
      </c>
      <c r="M612" t="b">
        <f t="shared" si="61"/>
        <v>1</v>
      </c>
      <c r="N612" s="4">
        <f t="shared" si="62"/>
        <v>0</v>
      </c>
      <c r="O612" t="b">
        <f t="shared" si="58"/>
        <v>0</v>
      </c>
      <c r="P612" s="4">
        <v>2</v>
      </c>
      <c r="AI612">
        <f t="shared" ca="1" si="59"/>
        <v>5.0794058010617693</v>
      </c>
      <c r="AJ612">
        <f t="shared" ca="1" si="60"/>
        <v>25.013506400010151</v>
      </c>
    </row>
    <row r="613" spans="1:36" x14ac:dyDescent="0.2">
      <c r="A613">
        <v>31</v>
      </c>
      <c r="B613">
        <v>1</v>
      </c>
      <c r="C613" t="s">
        <v>122</v>
      </c>
      <c r="D613" t="s">
        <v>166</v>
      </c>
      <c r="E613" t="s">
        <v>167</v>
      </c>
      <c r="F613" t="s">
        <v>24</v>
      </c>
      <c r="G613" t="s">
        <v>25</v>
      </c>
      <c r="H613">
        <v>-7</v>
      </c>
      <c r="I613">
        <v>-16</v>
      </c>
      <c r="J613">
        <v>150</v>
      </c>
      <c r="K613">
        <v>141</v>
      </c>
      <c r="L613">
        <v>1</v>
      </c>
      <c r="M613" t="b">
        <f t="shared" si="61"/>
        <v>0</v>
      </c>
      <c r="N613" s="4">
        <f t="shared" si="62"/>
        <v>0</v>
      </c>
      <c r="O613" t="b">
        <f t="shared" si="58"/>
        <v>0</v>
      </c>
      <c r="P613" s="4">
        <v>2</v>
      </c>
      <c r="AI613">
        <f t="shared" ca="1" si="59"/>
        <v>1.0260943408748548</v>
      </c>
      <c r="AJ613">
        <f t="shared" ca="1" si="60"/>
        <v>-16.019679557562153</v>
      </c>
    </row>
    <row r="614" spans="1:36" x14ac:dyDescent="0.2">
      <c r="A614">
        <v>22</v>
      </c>
      <c r="B614">
        <v>6</v>
      </c>
      <c r="C614" t="s">
        <v>122</v>
      </c>
      <c r="D614" t="s">
        <v>24</v>
      </c>
      <c r="E614" t="s">
        <v>25</v>
      </c>
      <c r="F614" t="s">
        <v>166</v>
      </c>
      <c r="G614" t="s">
        <v>167</v>
      </c>
      <c r="H614">
        <v>-3</v>
      </c>
      <c r="I614">
        <v>-14</v>
      </c>
      <c r="J614">
        <v>144</v>
      </c>
      <c r="K614">
        <v>133</v>
      </c>
      <c r="L614">
        <v>1</v>
      </c>
      <c r="M614" t="b">
        <f t="shared" si="61"/>
        <v>0</v>
      </c>
      <c r="N614" s="4">
        <f t="shared" si="62"/>
        <v>0</v>
      </c>
      <c r="O614" t="b">
        <f t="shared" si="58"/>
        <v>0</v>
      </c>
      <c r="P614" s="4">
        <v>2</v>
      </c>
      <c r="AI614">
        <f t="shared" ca="1" si="59"/>
        <v>5.9456673963637225</v>
      </c>
      <c r="AJ614">
        <f t="shared" ca="1" si="60"/>
        <v>-13.984552649979925</v>
      </c>
    </row>
    <row r="615" spans="1:36" x14ac:dyDescent="0.2">
      <c r="A615">
        <v>17</v>
      </c>
      <c r="B615">
        <v>1</v>
      </c>
      <c r="C615" t="s">
        <v>122</v>
      </c>
      <c r="D615" t="s">
        <v>349</v>
      </c>
      <c r="E615" t="s">
        <v>350</v>
      </c>
      <c r="F615" t="s">
        <v>109</v>
      </c>
      <c r="G615" t="s">
        <v>18</v>
      </c>
      <c r="H615">
        <v>-6</v>
      </c>
      <c r="I615">
        <v>-5</v>
      </c>
      <c r="J615">
        <v>177</v>
      </c>
      <c r="K615">
        <v>178</v>
      </c>
      <c r="L615">
        <v>0</v>
      </c>
      <c r="M615" t="b">
        <f t="shared" si="61"/>
        <v>0</v>
      </c>
      <c r="N615" s="4">
        <f t="shared" si="62"/>
        <v>0</v>
      </c>
      <c r="O615" t="b">
        <f t="shared" si="58"/>
        <v>0</v>
      </c>
      <c r="P615" s="4">
        <v>2</v>
      </c>
      <c r="AI615">
        <f t="shared" ca="1" si="59"/>
        <v>0.9219976336564305</v>
      </c>
      <c r="AJ615">
        <f t="shared" ca="1" si="60"/>
        <v>-5.0543508288509615</v>
      </c>
    </row>
    <row r="616" spans="1:36" x14ac:dyDescent="0.2">
      <c r="A616">
        <v>16</v>
      </c>
      <c r="B616">
        <v>7</v>
      </c>
      <c r="C616" t="s">
        <v>122</v>
      </c>
      <c r="D616" t="s">
        <v>54</v>
      </c>
      <c r="E616" t="s">
        <v>55</v>
      </c>
      <c r="F616" t="s">
        <v>349</v>
      </c>
      <c r="G616" t="s">
        <v>350</v>
      </c>
      <c r="H616">
        <v>-1</v>
      </c>
      <c r="I616">
        <v>-13</v>
      </c>
      <c r="J616">
        <v>112</v>
      </c>
      <c r="K616">
        <v>100</v>
      </c>
      <c r="L616">
        <v>1</v>
      </c>
      <c r="M616" t="b">
        <f t="shared" si="61"/>
        <v>0</v>
      </c>
      <c r="N616" s="4">
        <f t="shared" si="62"/>
        <v>0</v>
      </c>
      <c r="O616" t="b">
        <f t="shared" si="58"/>
        <v>0</v>
      </c>
      <c r="P616" s="4">
        <v>2</v>
      </c>
      <c r="AI616">
        <f t="shared" ca="1" si="59"/>
        <v>6.9239946493116689</v>
      </c>
      <c r="AJ616">
        <f t="shared" ca="1" si="60"/>
        <v>-13.070522509220313</v>
      </c>
    </row>
    <row r="617" spans="1:36" x14ac:dyDescent="0.2">
      <c r="A617">
        <v>30</v>
      </c>
      <c r="B617">
        <v>7</v>
      </c>
      <c r="C617" t="s">
        <v>122</v>
      </c>
      <c r="D617" t="s">
        <v>349</v>
      </c>
      <c r="E617" t="s">
        <v>350</v>
      </c>
      <c r="F617" t="s">
        <v>54</v>
      </c>
      <c r="G617" t="s">
        <v>55</v>
      </c>
      <c r="H617">
        <v>-18</v>
      </c>
      <c r="I617">
        <v>-21</v>
      </c>
      <c r="J617">
        <v>106</v>
      </c>
      <c r="K617">
        <v>103</v>
      </c>
      <c r="L617">
        <v>1</v>
      </c>
      <c r="M617" t="b">
        <f t="shared" si="61"/>
        <v>0</v>
      </c>
      <c r="N617" s="4">
        <f t="shared" si="62"/>
        <v>0</v>
      </c>
      <c r="O617" t="b">
        <f t="shared" si="58"/>
        <v>0</v>
      </c>
      <c r="P617" s="4">
        <v>2</v>
      </c>
      <c r="AI617">
        <f t="shared" ca="1" si="59"/>
        <v>7.0007318145920339</v>
      </c>
      <c r="AJ617">
        <f t="shared" ca="1" si="60"/>
        <v>-21.064949440154567</v>
      </c>
    </row>
    <row r="618" spans="1:36" x14ac:dyDescent="0.2">
      <c r="A618">
        <v>25</v>
      </c>
      <c r="B618">
        <v>2</v>
      </c>
      <c r="C618" t="s">
        <v>122</v>
      </c>
      <c r="D618" t="s">
        <v>24</v>
      </c>
      <c r="E618" t="s">
        <v>25</v>
      </c>
      <c r="F618" t="s">
        <v>351</v>
      </c>
      <c r="G618" t="s">
        <v>352</v>
      </c>
      <c r="H618">
        <v>-3</v>
      </c>
      <c r="I618">
        <v>4</v>
      </c>
      <c r="J618">
        <v>84</v>
      </c>
      <c r="K618">
        <v>91</v>
      </c>
      <c r="L618">
        <v>1</v>
      </c>
      <c r="M618" t="b">
        <f t="shared" si="61"/>
        <v>1</v>
      </c>
      <c r="N618" s="4">
        <f t="shared" si="62"/>
        <v>0</v>
      </c>
      <c r="O618" t="b">
        <f t="shared" si="58"/>
        <v>0</v>
      </c>
      <c r="P618" s="4">
        <v>2</v>
      </c>
      <c r="AI618">
        <f t="shared" ca="1" si="59"/>
        <v>2.0717402742288944</v>
      </c>
      <c r="AJ618">
        <f t="shared" ca="1" si="60"/>
        <v>4.0872265245846604</v>
      </c>
    </row>
    <row r="619" spans="1:36" x14ac:dyDescent="0.2">
      <c r="A619">
        <v>25</v>
      </c>
      <c r="B619">
        <v>2</v>
      </c>
      <c r="C619" t="s">
        <v>122</v>
      </c>
      <c r="D619" t="s">
        <v>325</v>
      </c>
      <c r="E619" t="s">
        <v>326</v>
      </c>
      <c r="F619" t="s">
        <v>24</v>
      </c>
      <c r="G619" t="s">
        <v>25</v>
      </c>
      <c r="H619">
        <v>-9</v>
      </c>
      <c r="I619">
        <v>-13</v>
      </c>
      <c r="J619">
        <v>107</v>
      </c>
      <c r="K619">
        <v>103</v>
      </c>
      <c r="L619">
        <v>0</v>
      </c>
      <c r="M619" t="b">
        <f t="shared" si="61"/>
        <v>0</v>
      </c>
      <c r="N619" s="4">
        <f t="shared" si="62"/>
        <v>0</v>
      </c>
      <c r="O619" t="b">
        <f t="shared" si="58"/>
        <v>0</v>
      </c>
      <c r="P619" s="4">
        <v>2</v>
      </c>
      <c r="AI619">
        <f t="shared" ca="1" si="59"/>
        <v>1.9373277225486882</v>
      </c>
      <c r="AJ619">
        <f t="shared" ca="1" si="60"/>
        <v>-12.937429887305742</v>
      </c>
    </row>
    <row r="620" spans="1:36" x14ac:dyDescent="0.2">
      <c r="A620">
        <v>19</v>
      </c>
      <c r="B620">
        <v>3</v>
      </c>
      <c r="C620" t="s">
        <v>125</v>
      </c>
      <c r="D620" t="s">
        <v>235</v>
      </c>
      <c r="E620" t="s">
        <v>236</v>
      </c>
      <c r="F620" t="s">
        <v>353</v>
      </c>
      <c r="G620" t="s">
        <v>354</v>
      </c>
      <c r="H620">
        <v>-4</v>
      </c>
      <c r="I620">
        <v>4</v>
      </c>
      <c r="J620">
        <v>151</v>
      </c>
      <c r="K620">
        <v>159</v>
      </c>
      <c r="L620">
        <v>1</v>
      </c>
      <c r="M620" t="b">
        <f t="shared" si="61"/>
        <v>1</v>
      </c>
      <c r="N620" s="4">
        <f t="shared" si="62"/>
        <v>0</v>
      </c>
      <c r="O620" t="b">
        <f t="shared" si="58"/>
        <v>0</v>
      </c>
      <c r="P620" s="4">
        <v>2</v>
      </c>
      <c r="AI620">
        <f t="shared" ca="1" si="59"/>
        <v>2.9137620534419053</v>
      </c>
      <c r="AJ620">
        <f t="shared" ca="1" si="60"/>
        <v>4.0645878542044391</v>
      </c>
    </row>
    <row r="621" spans="1:36" x14ac:dyDescent="0.2">
      <c r="A621">
        <v>29</v>
      </c>
      <c r="B621">
        <v>6</v>
      </c>
      <c r="C621" t="s">
        <v>125</v>
      </c>
      <c r="D621" t="s">
        <v>353</v>
      </c>
      <c r="E621" t="s">
        <v>354</v>
      </c>
      <c r="F621" t="s">
        <v>84</v>
      </c>
      <c r="G621" t="s">
        <v>85</v>
      </c>
      <c r="H621">
        <v>2</v>
      </c>
      <c r="I621">
        <v>12</v>
      </c>
      <c r="J621">
        <v>136</v>
      </c>
      <c r="K621">
        <v>146</v>
      </c>
      <c r="L621">
        <v>1</v>
      </c>
      <c r="M621" t="b">
        <f t="shared" si="61"/>
        <v>1</v>
      </c>
      <c r="N621" s="4">
        <f t="shared" si="62"/>
        <v>0</v>
      </c>
      <c r="O621" t="b">
        <f t="shared" si="58"/>
        <v>0</v>
      </c>
      <c r="P621" s="4">
        <v>2</v>
      </c>
      <c r="AI621">
        <f t="shared" ca="1" si="59"/>
        <v>6.0516458904321535</v>
      </c>
      <c r="AJ621">
        <f t="shared" ca="1" si="60"/>
        <v>12.002317834403248</v>
      </c>
    </row>
    <row r="622" spans="1:36" x14ac:dyDescent="0.2">
      <c r="A622">
        <v>18</v>
      </c>
      <c r="B622">
        <v>2</v>
      </c>
      <c r="C622" t="s">
        <v>122</v>
      </c>
      <c r="D622" t="s">
        <v>73</v>
      </c>
      <c r="E622" t="s">
        <v>74</v>
      </c>
      <c r="F622" t="s">
        <v>109</v>
      </c>
      <c r="G622" t="s">
        <v>18</v>
      </c>
      <c r="H622">
        <v>22</v>
      </c>
      <c r="I622">
        <v>19</v>
      </c>
      <c r="J622">
        <v>109</v>
      </c>
      <c r="K622">
        <v>106</v>
      </c>
      <c r="L622">
        <v>1</v>
      </c>
      <c r="M622" t="b">
        <f t="shared" si="61"/>
        <v>1</v>
      </c>
      <c r="N622" s="4">
        <f t="shared" si="62"/>
        <v>0</v>
      </c>
      <c r="O622" t="b">
        <f t="shared" si="58"/>
        <v>0</v>
      </c>
      <c r="P622" s="4">
        <v>2</v>
      </c>
      <c r="AI622">
        <f t="shared" ca="1" si="59"/>
        <v>2.0433478594279726</v>
      </c>
      <c r="AJ622">
        <f t="shared" ca="1" si="60"/>
        <v>19.025406288508709</v>
      </c>
    </row>
    <row r="623" spans="1:36" x14ac:dyDescent="0.2">
      <c r="A623">
        <v>28</v>
      </c>
      <c r="B623">
        <v>5</v>
      </c>
      <c r="C623" t="s">
        <v>122</v>
      </c>
      <c r="D623" t="s">
        <v>355</v>
      </c>
      <c r="E623" t="s">
        <v>356</v>
      </c>
      <c r="F623" t="s">
        <v>54</v>
      </c>
      <c r="G623" t="s">
        <v>55</v>
      </c>
      <c r="H623">
        <v>-9</v>
      </c>
      <c r="I623">
        <v>-27</v>
      </c>
      <c r="J623">
        <v>93</v>
      </c>
      <c r="K623">
        <v>75</v>
      </c>
      <c r="L623">
        <v>1</v>
      </c>
      <c r="M623" t="b">
        <f t="shared" si="61"/>
        <v>0</v>
      </c>
      <c r="N623" s="4">
        <f t="shared" si="62"/>
        <v>0</v>
      </c>
      <c r="O623" t="b">
        <f t="shared" si="58"/>
        <v>0</v>
      </c>
      <c r="P623" s="4">
        <v>2</v>
      </c>
      <c r="AI623">
        <f t="shared" ca="1" si="59"/>
        <v>5.0812886070965604</v>
      </c>
      <c r="AJ623">
        <f t="shared" ca="1" si="60"/>
        <v>-26.903847990088487</v>
      </c>
    </row>
    <row r="624" spans="1:36" x14ac:dyDescent="0.2">
      <c r="A624">
        <v>1</v>
      </c>
      <c r="B624">
        <v>6</v>
      </c>
      <c r="C624" t="s">
        <v>125</v>
      </c>
      <c r="D624" t="s">
        <v>357</v>
      </c>
      <c r="E624" t="s">
        <v>358</v>
      </c>
      <c r="F624" t="s">
        <v>49</v>
      </c>
      <c r="G624" t="s">
        <v>50</v>
      </c>
      <c r="H624">
        <v>-6</v>
      </c>
      <c r="I624">
        <v>-14</v>
      </c>
      <c r="J624">
        <v>118</v>
      </c>
      <c r="K624">
        <v>110</v>
      </c>
      <c r="L624">
        <v>0</v>
      </c>
      <c r="M624" t="b">
        <f t="shared" si="61"/>
        <v>0</v>
      </c>
      <c r="N624" s="4">
        <f t="shared" si="62"/>
        <v>0</v>
      </c>
      <c r="O624" t="b">
        <f t="shared" si="58"/>
        <v>0</v>
      </c>
      <c r="P624" s="4">
        <v>2</v>
      </c>
      <c r="AI624">
        <f t="shared" ca="1" si="59"/>
        <v>5.9063190756456798</v>
      </c>
      <c r="AJ624">
        <f t="shared" ca="1" si="60"/>
        <v>-13.963273776078363</v>
      </c>
    </row>
    <row r="625" spans="1:36" x14ac:dyDescent="0.2">
      <c r="A625">
        <v>12</v>
      </c>
      <c r="B625">
        <v>3</v>
      </c>
      <c r="C625" t="s">
        <v>125</v>
      </c>
      <c r="D625" t="s">
        <v>51</v>
      </c>
      <c r="E625" t="s">
        <v>52</v>
      </c>
      <c r="F625" t="s">
        <v>73</v>
      </c>
      <c r="G625" t="s">
        <v>74</v>
      </c>
      <c r="H625">
        <v>-4</v>
      </c>
      <c r="I625">
        <v>0</v>
      </c>
      <c r="J625">
        <v>234</v>
      </c>
      <c r="K625">
        <v>238</v>
      </c>
      <c r="L625">
        <v>1</v>
      </c>
      <c r="M625" t="b">
        <f t="shared" si="61"/>
        <v>0</v>
      </c>
      <c r="N625" s="4">
        <f t="shared" si="62"/>
        <v>0</v>
      </c>
      <c r="O625" t="b">
        <f t="shared" si="58"/>
        <v>0</v>
      </c>
      <c r="P625" s="4">
        <v>1</v>
      </c>
      <c r="AI625">
        <f t="shared" ca="1" si="59"/>
        <v>2.9857975925780691</v>
      </c>
      <c r="AJ625">
        <f t="shared" ca="1" si="60"/>
        <v>3.4479974341842023E-2</v>
      </c>
    </row>
    <row r="626" spans="1:36" x14ac:dyDescent="0.2">
      <c r="A626">
        <v>22</v>
      </c>
      <c r="B626">
        <v>6</v>
      </c>
      <c r="C626" t="s">
        <v>125</v>
      </c>
      <c r="D626" t="s">
        <v>73</v>
      </c>
      <c r="E626" t="s">
        <v>74</v>
      </c>
      <c r="F626" t="s">
        <v>109</v>
      </c>
      <c r="G626" t="s">
        <v>18</v>
      </c>
      <c r="H626">
        <v>-3</v>
      </c>
      <c r="I626">
        <v>2</v>
      </c>
      <c r="J626">
        <v>95</v>
      </c>
      <c r="K626">
        <v>100</v>
      </c>
      <c r="L626">
        <v>1</v>
      </c>
      <c r="M626" t="b">
        <f t="shared" si="61"/>
        <v>1</v>
      </c>
      <c r="N626" s="4">
        <f t="shared" si="62"/>
        <v>0</v>
      </c>
      <c r="O626" t="b">
        <f t="shared" si="58"/>
        <v>0</v>
      </c>
      <c r="P626" s="4">
        <v>2</v>
      </c>
      <c r="AI626">
        <f t="shared" ca="1" si="59"/>
        <v>5.9240635298535329</v>
      </c>
      <c r="AJ626">
        <f t="shared" ca="1" si="60"/>
        <v>2.0902635759062349</v>
      </c>
    </row>
    <row r="627" spans="1:36" x14ac:dyDescent="0.2">
      <c r="A627">
        <v>14</v>
      </c>
      <c r="B627">
        <v>5</v>
      </c>
      <c r="C627" t="s">
        <v>125</v>
      </c>
      <c r="D627" t="s">
        <v>24</v>
      </c>
      <c r="E627" t="s">
        <v>25</v>
      </c>
      <c r="F627" t="s">
        <v>235</v>
      </c>
      <c r="G627" t="s">
        <v>236</v>
      </c>
      <c r="H627">
        <v>31</v>
      </c>
      <c r="I627">
        <v>21</v>
      </c>
      <c r="J627">
        <v>176</v>
      </c>
      <c r="K627">
        <v>166</v>
      </c>
      <c r="L627">
        <v>0</v>
      </c>
      <c r="M627" t="b">
        <f t="shared" si="61"/>
        <v>1</v>
      </c>
      <c r="N627" s="4">
        <f t="shared" si="62"/>
        <v>0</v>
      </c>
      <c r="O627" t="b">
        <f t="shared" si="58"/>
        <v>0</v>
      </c>
      <c r="P627" s="4">
        <v>2</v>
      </c>
      <c r="AI627">
        <f t="shared" ca="1" si="59"/>
        <v>4.9381016614202151</v>
      </c>
      <c r="AJ627">
        <f t="shared" ca="1" si="60"/>
        <v>20.975242817641139</v>
      </c>
    </row>
    <row r="628" spans="1:36" x14ac:dyDescent="0.2">
      <c r="A628">
        <v>24</v>
      </c>
      <c r="B628">
        <v>1</v>
      </c>
      <c r="C628" t="s">
        <v>125</v>
      </c>
      <c r="D628" t="s">
        <v>235</v>
      </c>
      <c r="E628" t="s">
        <v>236</v>
      </c>
      <c r="F628" t="s">
        <v>54</v>
      </c>
      <c r="G628" t="s">
        <v>55</v>
      </c>
      <c r="H628">
        <v>-7</v>
      </c>
      <c r="I628">
        <v>-20</v>
      </c>
      <c r="J628">
        <v>190</v>
      </c>
      <c r="K628">
        <v>177</v>
      </c>
      <c r="L628">
        <v>1</v>
      </c>
      <c r="M628" t="b">
        <f t="shared" si="61"/>
        <v>0</v>
      </c>
      <c r="N628" s="4">
        <f t="shared" si="62"/>
        <v>0</v>
      </c>
      <c r="O628" t="b">
        <f t="shared" si="58"/>
        <v>0</v>
      </c>
      <c r="P628" s="4">
        <v>2</v>
      </c>
      <c r="AI628">
        <f t="shared" ca="1" si="59"/>
        <v>0.95053483812835415</v>
      </c>
      <c r="AJ628">
        <f t="shared" ca="1" si="60"/>
        <v>-19.948611559686299</v>
      </c>
    </row>
    <row r="629" spans="1:36" x14ac:dyDescent="0.2">
      <c r="A629">
        <v>17</v>
      </c>
      <c r="B629">
        <v>1</v>
      </c>
      <c r="C629" t="s">
        <v>125</v>
      </c>
      <c r="D629" t="s">
        <v>357</v>
      </c>
      <c r="E629" t="s">
        <v>358</v>
      </c>
      <c r="F629" t="s">
        <v>70</v>
      </c>
      <c r="G629" t="s">
        <v>71</v>
      </c>
      <c r="H629">
        <v>-6</v>
      </c>
      <c r="I629">
        <v>-12</v>
      </c>
      <c r="J629">
        <v>85</v>
      </c>
      <c r="K629">
        <v>79</v>
      </c>
      <c r="L629">
        <v>0</v>
      </c>
      <c r="M629" t="b">
        <f t="shared" si="61"/>
        <v>0</v>
      </c>
      <c r="N629" s="4">
        <f t="shared" si="62"/>
        <v>0</v>
      </c>
      <c r="O629" t="b">
        <f t="shared" si="58"/>
        <v>0</v>
      </c>
      <c r="P629" s="4">
        <v>2</v>
      </c>
      <c r="AI629">
        <f t="shared" ca="1" si="59"/>
        <v>0.95366589216248754</v>
      </c>
      <c r="AJ629">
        <f t="shared" ca="1" si="60"/>
        <v>-12.023906297815625</v>
      </c>
    </row>
    <row r="630" spans="1:36" x14ac:dyDescent="0.2">
      <c r="A630">
        <v>10</v>
      </c>
      <c r="B630">
        <v>1</v>
      </c>
      <c r="C630" t="s">
        <v>125</v>
      </c>
      <c r="D630" t="s">
        <v>99</v>
      </c>
      <c r="E630" t="s">
        <v>100</v>
      </c>
      <c r="F630" t="s">
        <v>54</v>
      </c>
      <c r="G630" t="s">
        <v>55</v>
      </c>
      <c r="H630">
        <v>2</v>
      </c>
      <c r="I630">
        <v>-12</v>
      </c>
      <c r="J630">
        <v>147</v>
      </c>
      <c r="K630">
        <v>133</v>
      </c>
      <c r="L630">
        <v>0</v>
      </c>
      <c r="M630" t="b">
        <f t="shared" si="61"/>
        <v>0</v>
      </c>
      <c r="N630" s="4">
        <f t="shared" si="62"/>
        <v>0</v>
      </c>
      <c r="O630" t="b">
        <f t="shared" si="58"/>
        <v>0</v>
      </c>
      <c r="P630" s="4">
        <v>2</v>
      </c>
      <c r="AI630">
        <f t="shared" ca="1" si="59"/>
        <v>1.0379916071029667</v>
      </c>
      <c r="AJ630">
        <f t="shared" ca="1" si="60"/>
        <v>-11.922151286780144</v>
      </c>
    </row>
    <row r="631" spans="1:36" x14ac:dyDescent="0.2">
      <c r="A631">
        <v>14</v>
      </c>
      <c r="B631">
        <v>5</v>
      </c>
      <c r="C631" t="s">
        <v>125</v>
      </c>
      <c r="D631" t="s">
        <v>359</v>
      </c>
      <c r="E631" t="s">
        <v>360</v>
      </c>
      <c r="F631" t="s">
        <v>235</v>
      </c>
      <c r="G631" t="s">
        <v>236</v>
      </c>
      <c r="H631">
        <v>-5</v>
      </c>
      <c r="I631">
        <v>-11</v>
      </c>
      <c r="J631">
        <v>170</v>
      </c>
      <c r="K631">
        <v>164</v>
      </c>
      <c r="L631">
        <v>1</v>
      </c>
      <c r="M631" t="b">
        <f t="shared" si="61"/>
        <v>0</v>
      </c>
      <c r="N631" s="4">
        <f t="shared" si="62"/>
        <v>0</v>
      </c>
      <c r="O631" t="b">
        <f t="shared" si="58"/>
        <v>0</v>
      </c>
      <c r="P631" s="4">
        <v>2</v>
      </c>
      <c r="AI631">
        <f t="shared" ca="1" si="59"/>
        <v>4.9040726110136745</v>
      </c>
      <c r="AJ631">
        <f t="shared" ca="1" si="60"/>
        <v>-11.076686800859367</v>
      </c>
    </row>
    <row r="632" spans="1:36" x14ac:dyDescent="0.2">
      <c r="A632">
        <v>3</v>
      </c>
      <c r="B632">
        <v>1</v>
      </c>
      <c r="C632" t="s">
        <v>125</v>
      </c>
      <c r="D632" t="s">
        <v>235</v>
      </c>
      <c r="E632" t="s">
        <v>236</v>
      </c>
      <c r="F632" t="s">
        <v>227</v>
      </c>
      <c r="G632" t="s">
        <v>228</v>
      </c>
      <c r="H632">
        <v>-5</v>
      </c>
      <c r="I632">
        <v>3</v>
      </c>
      <c r="J632">
        <v>114</v>
      </c>
      <c r="K632">
        <v>122</v>
      </c>
      <c r="L632">
        <v>1</v>
      </c>
      <c r="M632" t="b">
        <f t="shared" si="61"/>
        <v>1</v>
      </c>
      <c r="N632" s="4">
        <f t="shared" si="62"/>
        <v>0</v>
      </c>
      <c r="O632" t="b">
        <f t="shared" si="58"/>
        <v>0</v>
      </c>
      <c r="P632" s="4">
        <v>2</v>
      </c>
      <c r="AI632">
        <f t="shared" ca="1" si="59"/>
        <v>0.95667960884440084</v>
      </c>
      <c r="AJ632">
        <f t="shared" ca="1" si="60"/>
        <v>3.0627439337378255</v>
      </c>
    </row>
    <row r="633" spans="1:36" x14ac:dyDescent="0.2">
      <c r="A633">
        <v>1</v>
      </c>
      <c r="B633">
        <v>6</v>
      </c>
      <c r="C633" t="s">
        <v>125</v>
      </c>
      <c r="D633" t="s">
        <v>106</v>
      </c>
      <c r="E633" t="s">
        <v>107</v>
      </c>
      <c r="F633" t="s">
        <v>128</v>
      </c>
      <c r="G633" t="s">
        <v>83</v>
      </c>
      <c r="H633">
        <v>-5</v>
      </c>
      <c r="I633">
        <v>-11</v>
      </c>
      <c r="J633">
        <v>116</v>
      </c>
      <c r="K633">
        <v>110</v>
      </c>
      <c r="L633">
        <v>1</v>
      </c>
      <c r="M633" t="b">
        <f t="shared" si="61"/>
        <v>0</v>
      </c>
      <c r="N633" s="4">
        <f t="shared" si="62"/>
        <v>0</v>
      </c>
      <c r="O633" t="b">
        <f t="shared" si="58"/>
        <v>0</v>
      </c>
      <c r="P633" s="4">
        <v>2</v>
      </c>
      <c r="AI633">
        <f t="shared" ca="1" si="59"/>
        <v>6.0777433208877509</v>
      </c>
      <c r="AJ633">
        <f t="shared" ca="1" si="60"/>
        <v>-11.0599520544597</v>
      </c>
    </row>
    <row r="634" spans="1:36" x14ac:dyDescent="0.2">
      <c r="A634">
        <v>6</v>
      </c>
      <c r="B634">
        <v>4</v>
      </c>
      <c r="C634" t="s">
        <v>122</v>
      </c>
      <c r="D634" t="s">
        <v>361</v>
      </c>
      <c r="E634" t="s">
        <v>362</v>
      </c>
      <c r="F634" t="s">
        <v>54</v>
      </c>
      <c r="G634" t="s">
        <v>55</v>
      </c>
      <c r="H634">
        <v>2</v>
      </c>
      <c r="I634">
        <v>5</v>
      </c>
      <c r="J634">
        <v>75</v>
      </c>
      <c r="K634">
        <v>78</v>
      </c>
      <c r="L634">
        <v>0</v>
      </c>
      <c r="M634" t="b">
        <f t="shared" si="61"/>
        <v>1</v>
      </c>
      <c r="N634" s="4">
        <f t="shared" si="62"/>
        <v>0</v>
      </c>
      <c r="O634" t="b">
        <f t="shared" si="58"/>
        <v>0</v>
      </c>
      <c r="P634" s="4">
        <v>2</v>
      </c>
      <c r="AI634">
        <f t="shared" ca="1" si="59"/>
        <v>4.0154312258992615</v>
      </c>
      <c r="AJ634">
        <f t="shared" ca="1" si="60"/>
        <v>4.9534551892628675</v>
      </c>
    </row>
    <row r="635" spans="1:36" x14ac:dyDescent="0.2">
      <c r="A635">
        <v>2</v>
      </c>
      <c r="B635">
        <v>7</v>
      </c>
      <c r="C635" t="s">
        <v>122</v>
      </c>
      <c r="D635" t="s">
        <v>349</v>
      </c>
      <c r="E635" t="s">
        <v>350</v>
      </c>
      <c r="F635" t="s">
        <v>24</v>
      </c>
      <c r="G635" t="s">
        <v>25</v>
      </c>
      <c r="H635">
        <v>-7</v>
      </c>
      <c r="I635">
        <v>-21</v>
      </c>
      <c r="J635">
        <v>76</v>
      </c>
      <c r="K635">
        <v>62</v>
      </c>
      <c r="L635">
        <v>0</v>
      </c>
      <c r="M635" t="b">
        <f t="shared" si="61"/>
        <v>0</v>
      </c>
      <c r="N635" s="4">
        <f t="shared" si="62"/>
        <v>0</v>
      </c>
      <c r="O635" t="b">
        <f t="shared" si="58"/>
        <v>0</v>
      </c>
      <c r="P635" s="4">
        <v>2</v>
      </c>
      <c r="AI635">
        <f t="shared" ca="1" si="59"/>
        <v>7.0196108600500366</v>
      </c>
      <c r="AJ635">
        <f t="shared" ca="1" si="60"/>
        <v>-21.09069512053863</v>
      </c>
    </row>
    <row r="636" spans="1:36" x14ac:dyDescent="0.2">
      <c r="A636">
        <v>12</v>
      </c>
      <c r="B636">
        <v>3</v>
      </c>
      <c r="C636" t="s">
        <v>122</v>
      </c>
      <c r="D636" t="s">
        <v>24</v>
      </c>
      <c r="E636" t="s">
        <v>25</v>
      </c>
      <c r="F636" t="s">
        <v>363</v>
      </c>
      <c r="G636" t="s">
        <v>364</v>
      </c>
      <c r="H636">
        <v>-3</v>
      </c>
      <c r="I636">
        <v>-13</v>
      </c>
      <c r="J636">
        <v>67</v>
      </c>
      <c r="K636">
        <v>57</v>
      </c>
      <c r="L636">
        <v>1</v>
      </c>
      <c r="M636" t="b">
        <f t="shared" si="61"/>
        <v>0</v>
      </c>
      <c r="N636" s="4">
        <f t="shared" si="62"/>
        <v>0</v>
      </c>
      <c r="O636" t="b">
        <f t="shared" si="58"/>
        <v>0</v>
      </c>
      <c r="P636" s="4">
        <v>2</v>
      </c>
      <c r="AI636">
        <f t="shared" ca="1" si="59"/>
        <v>3.0091512145077539</v>
      </c>
      <c r="AJ636">
        <f t="shared" ca="1" si="60"/>
        <v>-12.955072585445722</v>
      </c>
    </row>
    <row r="637" spans="1:36" x14ac:dyDescent="0.2">
      <c r="A637">
        <v>3</v>
      </c>
      <c r="B637">
        <v>1</v>
      </c>
      <c r="C637" t="s">
        <v>96</v>
      </c>
      <c r="D637" t="s">
        <v>35</v>
      </c>
      <c r="E637" t="s">
        <v>36</v>
      </c>
      <c r="F637" t="s">
        <v>365</v>
      </c>
      <c r="G637" t="s">
        <v>366</v>
      </c>
      <c r="H637">
        <v>-7</v>
      </c>
      <c r="I637">
        <v>1</v>
      </c>
      <c r="J637">
        <v>49</v>
      </c>
      <c r="K637">
        <v>57</v>
      </c>
      <c r="L637">
        <v>1</v>
      </c>
      <c r="M637" t="b">
        <f t="shared" si="61"/>
        <v>1</v>
      </c>
      <c r="N637" s="4">
        <f t="shared" si="62"/>
        <v>0</v>
      </c>
      <c r="O637" t="b">
        <f t="shared" si="58"/>
        <v>0</v>
      </c>
      <c r="P637" s="4">
        <v>2</v>
      </c>
      <c r="AI637">
        <f t="shared" ca="1" si="59"/>
        <v>1.0888571867479218</v>
      </c>
      <c r="AJ637">
        <f t="shared" ca="1" si="60"/>
        <v>0.99561762474150928</v>
      </c>
    </row>
    <row r="638" spans="1:36" x14ac:dyDescent="0.2">
      <c r="A638">
        <v>22</v>
      </c>
      <c r="B638">
        <v>6</v>
      </c>
      <c r="C638" t="s">
        <v>96</v>
      </c>
      <c r="D638" t="s">
        <v>80</v>
      </c>
      <c r="E638" t="s">
        <v>81</v>
      </c>
      <c r="F638" t="s">
        <v>126</v>
      </c>
      <c r="G638" t="s">
        <v>127</v>
      </c>
      <c r="H638">
        <v>-3</v>
      </c>
      <c r="I638">
        <v>-12</v>
      </c>
      <c r="J638">
        <v>133</v>
      </c>
      <c r="K638">
        <v>124</v>
      </c>
      <c r="L638">
        <v>1</v>
      </c>
      <c r="M638" t="b">
        <f t="shared" si="61"/>
        <v>0</v>
      </c>
      <c r="N638" s="4">
        <f t="shared" si="62"/>
        <v>0</v>
      </c>
      <c r="O638" t="b">
        <f t="shared" si="58"/>
        <v>0</v>
      </c>
      <c r="P638" s="4">
        <v>2</v>
      </c>
      <c r="AI638">
        <f t="shared" ca="1" si="59"/>
        <v>5.9899906321899605</v>
      </c>
      <c r="AJ638">
        <f t="shared" ca="1" si="60"/>
        <v>-11.947098272269969</v>
      </c>
    </row>
    <row r="639" spans="1:36" x14ac:dyDescent="0.2">
      <c r="A639">
        <v>23</v>
      </c>
      <c r="B639">
        <v>7</v>
      </c>
      <c r="C639" t="s">
        <v>96</v>
      </c>
      <c r="D639" t="s">
        <v>60</v>
      </c>
      <c r="E639" t="s">
        <v>61</v>
      </c>
      <c r="F639" t="s">
        <v>367</v>
      </c>
      <c r="G639" t="s">
        <v>368</v>
      </c>
      <c r="H639">
        <v>15</v>
      </c>
      <c r="I639">
        <v>3</v>
      </c>
      <c r="J639">
        <v>87</v>
      </c>
      <c r="K639">
        <v>75</v>
      </c>
      <c r="L639">
        <v>1</v>
      </c>
      <c r="M639" t="b">
        <f t="shared" si="61"/>
        <v>1</v>
      </c>
      <c r="N639" s="4">
        <f t="shared" si="62"/>
        <v>0</v>
      </c>
      <c r="O639" t="b">
        <f t="shared" si="58"/>
        <v>0</v>
      </c>
      <c r="P639" s="4">
        <v>2</v>
      </c>
      <c r="AI639">
        <f t="shared" ca="1" si="59"/>
        <v>7.0959098597776622</v>
      </c>
      <c r="AJ639">
        <f t="shared" ca="1" si="60"/>
        <v>2.9181221255116849</v>
      </c>
    </row>
    <row r="640" spans="1:36" x14ac:dyDescent="0.2">
      <c r="A640">
        <v>23</v>
      </c>
      <c r="B640">
        <v>7</v>
      </c>
      <c r="C640" t="s">
        <v>96</v>
      </c>
      <c r="D640" t="s">
        <v>369</v>
      </c>
      <c r="E640" t="s">
        <v>370</v>
      </c>
      <c r="F640" t="s">
        <v>35</v>
      </c>
      <c r="G640" t="s">
        <v>36</v>
      </c>
      <c r="H640">
        <v>-7</v>
      </c>
      <c r="I640">
        <v>10</v>
      </c>
      <c r="J640">
        <v>82</v>
      </c>
      <c r="K640">
        <v>99</v>
      </c>
      <c r="L640">
        <v>1</v>
      </c>
      <c r="M640" t="b">
        <f t="shared" si="61"/>
        <v>1</v>
      </c>
      <c r="N640" s="4">
        <f t="shared" si="62"/>
        <v>0</v>
      </c>
      <c r="O640" t="b">
        <f t="shared" si="58"/>
        <v>0</v>
      </c>
      <c r="P640" s="4">
        <v>2</v>
      </c>
      <c r="AI640">
        <f t="shared" ca="1" si="59"/>
        <v>6.9113287317185801</v>
      </c>
      <c r="AJ640">
        <f t="shared" ca="1" si="60"/>
        <v>9.9583633440720298</v>
      </c>
    </row>
    <row r="641" spans="1:36" x14ac:dyDescent="0.2">
      <c r="A641">
        <v>5</v>
      </c>
      <c r="B641">
        <v>3</v>
      </c>
      <c r="C641" t="s">
        <v>96</v>
      </c>
      <c r="D641" t="s">
        <v>101</v>
      </c>
      <c r="E641" t="s">
        <v>102</v>
      </c>
      <c r="F641" t="s">
        <v>135</v>
      </c>
      <c r="G641" t="s">
        <v>136</v>
      </c>
      <c r="H641">
        <v>-3</v>
      </c>
      <c r="I641">
        <v>-9</v>
      </c>
      <c r="J641">
        <v>56</v>
      </c>
      <c r="K641">
        <v>50</v>
      </c>
      <c r="L641">
        <v>0</v>
      </c>
      <c r="M641" t="b">
        <f t="shared" si="61"/>
        <v>0</v>
      </c>
      <c r="N641" s="4">
        <f t="shared" si="62"/>
        <v>0</v>
      </c>
      <c r="O641" t="b">
        <f t="shared" si="58"/>
        <v>0</v>
      </c>
      <c r="P641" s="4">
        <v>2</v>
      </c>
      <c r="AI641">
        <f t="shared" ca="1" si="59"/>
        <v>2.9587629723650481</v>
      </c>
      <c r="AJ641">
        <f t="shared" ca="1" si="60"/>
        <v>-9.093566116380698</v>
      </c>
    </row>
    <row r="642" spans="1:36" x14ac:dyDescent="0.2">
      <c r="A642">
        <v>12</v>
      </c>
      <c r="B642">
        <v>3</v>
      </c>
      <c r="C642" t="s">
        <v>96</v>
      </c>
      <c r="D642" t="s">
        <v>101</v>
      </c>
      <c r="E642" t="s">
        <v>102</v>
      </c>
      <c r="F642" t="s">
        <v>135</v>
      </c>
      <c r="G642" t="s">
        <v>136</v>
      </c>
      <c r="H642">
        <v>18</v>
      </c>
      <c r="I642">
        <v>17</v>
      </c>
      <c r="J642">
        <v>56</v>
      </c>
      <c r="K642">
        <v>55</v>
      </c>
      <c r="L642">
        <v>0</v>
      </c>
      <c r="M642" t="b">
        <f t="shared" si="61"/>
        <v>1</v>
      </c>
      <c r="N642" s="4">
        <f t="shared" si="62"/>
        <v>0</v>
      </c>
      <c r="O642" t="b">
        <f t="shared" ref="O642:O705" si="63">I642&gt;T$19</f>
        <v>0</v>
      </c>
      <c r="P642" s="4">
        <v>2</v>
      </c>
      <c r="AI642">
        <f t="shared" ref="AI642:AI705" ca="1" si="64">B642+RAND()*0.2+-0.1</f>
        <v>3.0115213608357112</v>
      </c>
      <c r="AJ642">
        <f t="shared" ref="AJ642:AJ705" ca="1" si="65">I642+RAND()*0.2+-0.1</f>
        <v>17.015232004551297</v>
      </c>
    </row>
    <row r="643" spans="1:36" x14ac:dyDescent="0.2">
      <c r="A643">
        <v>14</v>
      </c>
      <c r="B643">
        <v>5</v>
      </c>
      <c r="C643" t="s">
        <v>96</v>
      </c>
      <c r="D643" t="s">
        <v>99</v>
      </c>
      <c r="E643" t="s">
        <v>100</v>
      </c>
      <c r="F643" t="s">
        <v>327</v>
      </c>
      <c r="G643" t="s">
        <v>328</v>
      </c>
      <c r="H643">
        <v>2</v>
      </c>
      <c r="I643">
        <v>15</v>
      </c>
      <c r="J643">
        <v>111</v>
      </c>
      <c r="K643">
        <v>124</v>
      </c>
      <c r="L643">
        <v>0</v>
      </c>
      <c r="M643" t="b">
        <f t="shared" ref="M643:M706" si="66">I643&gt;0</f>
        <v>1</v>
      </c>
      <c r="N643" s="4">
        <f t="shared" ref="N643:N706" si="67">IF(I643&gt;30,1,0)</f>
        <v>0</v>
      </c>
      <c r="O643" t="b">
        <f t="shared" si="63"/>
        <v>0</v>
      </c>
      <c r="P643" s="4">
        <v>2</v>
      </c>
      <c r="AI643">
        <f t="shared" ca="1" si="64"/>
        <v>5.0872609691021973</v>
      </c>
      <c r="AJ643">
        <f t="shared" ca="1" si="65"/>
        <v>15.092677087598945</v>
      </c>
    </row>
    <row r="644" spans="1:36" x14ac:dyDescent="0.2">
      <c r="A644">
        <v>14</v>
      </c>
      <c r="B644">
        <v>5</v>
      </c>
      <c r="C644" t="s">
        <v>96</v>
      </c>
      <c r="D644" t="s">
        <v>54</v>
      </c>
      <c r="E644" t="s">
        <v>55</v>
      </c>
      <c r="F644" t="s">
        <v>24</v>
      </c>
      <c r="G644" t="s">
        <v>25</v>
      </c>
      <c r="H644">
        <v>1</v>
      </c>
      <c r="I644">
        <v>-10</v>
      </c>
      <c r="J644">
        <v>149</v>
      </c>
      <c r="K644">
        <v>138</v>
      </c>
      <c r="L644">
        <v>1</v>
      </c>
      <c r="M644" t="b">
        <f t="shared" si="66"/>
        <v>0</v>
      </c>
      <c r="N644" s="4">
        <f t="shared" si="67"/>
        <v>0</v>
      </c>
      <c r="O644" t="b">
        <f t="shared" si="63"/>
        <v>0</v>
      </c>
      <c r="P644" s="4">
        <v>2</v>
      </c>
      <c r="AI644">
        <f t="shared" ca="1" si="64"/>
        <v>5.0054505634203172</v>
      </c>
      <c r="AJ644">
        <f t="shared" ca="1" si="65"/>
        <v>-9.9203720766601116</v>
      </c>
    </row>
    <row r="645" spans="1:36" x14ac:dyDescent="0.2">
      <c r="A645">
        <v>17</v>
      </c>
      <c r="B645">
        <v>1</v>
      </c>
      <c r="C645" t="s">
        <v>96</v>
      </c>
      <c r="D645" t="s">
        <v>170</v>
      </c>
      <c r="E645" t="s">
        <v>171</v>
      </c>
      <c r="F645" t="s">
        <v>255</v>
      </c>
      <c r="G645" t="s">
        <v>256</v>
      </c>
      <c r="H645">
        <v>-5</v>
      </c>
      <c r="I645">
        <v>-17</v>
      </c>
      <c r="J645">
        <v>132</v>
      </c>
      <c r="K645">
        <v>120</v>
      </c>
      <c r="L645">
        <v>1</v>
      </c>
      <c r="M645" t="b">
        <f t="shared" si="66"/>
        <v>0</v>
      </c>
      <c r="N645" s="4">
        <f t="shared" si="67"/>
        <v>0</v>
      </c>
      <c r="O645" t="b">
        <f t="shared" si="63"/>
        <v>0</v>
      </c>
      <c r="P645" s="4">
        <v>2</v>
      </c>
      <c r="AI645">
        <f t="shared" ca="1" si="64"/>
        <v>1.0046586031246341</v>
      </c>
      <c r="AJ645">
        <f t="shared" ca="1" si="65"/>
        <v>-17.039544859322117</v>
      </c>
    </row>
    <row r="646" spans="1:36" x14ac:dyDescent="0.2">
      <c r="A646">
        <v>11</v>
      </c>
      <c r="B646">
        <v>2</v>
      </c>
      <c r="C646" t="s">
        <v>96</v>
      </c>
      <c r="D646" t="s">
        <v>141</v>
      </c>
      <c r="E646" t="s">
        <v>142</v>
      </c>
      <c r="F646" t="s">
        <v>137</v>
      </c>
      <c r="G646" t="s">
        <v>138</v>
      </c>
      <c r="H646">
        <v>-3</v>
      </c>
      <c r="I646">
        <v>4</v>
      </c>
      <c r="J646">
        <v>63</v>
      </c>
      <c r="K646">
        <v>70</v>
      </c>
      <c r="L646">
        <v>1</v>
      </c>
      <c r="M646" t="b">
        <f t="shared" si="66"/>
        <v>1</v>
      </c>
      <c r="N646" s="4">
        <f t="shared" si="67"/>
        <v>0</v>
      </c>
      <c r="O646" t="b">
        <f t="shared" si="63"/>
        <v>0</v>
      </c>
      <c r="P646" s="4">
        <v>2</v>
      </c>
      <c r="AI646">
        <f t="shared" ca="1" si="64"/>
        <v>2.0254605840706197</v>
      </c>
      <c r="AJ646">
        <f t="shared" ca="1" si="65"/>
        <v>3.9176555286111872</v>
      </c>
    </row>
    <row r="647" spans="1:36" x14ac:dyDescent="0.2">
      <c r="A647">
        <v>26</v>
      </c>
      <c r="B647">
        <v>3</v>
      </c>
      <c r="C647" t="s">
        <v>96</v>
      </c>
      <c r="D647" t="s">
        <v>101</v>
      </c>
      <c r="E647" t="s">
        <v>102</v>
      </c>
      <c r="F647" t="s">
        <v>243</v>
      </c>
      <c r="G647" t="s">
        <v>244</v>
      </c>
      <c r="H647">
        <v>-7</v>
      </c>
      <c r="I647">
        <v>3</v>
      </c>
      <c r="J647">
        <v>85</v>
      </c>
      <c r="K647">
        <v>95</v>
      </c>
      <c r="L647">
        <v>0</v>
      </c>
      <c r="M647" t="b">
        <f t="shared" si="66"/>
        <v>1</v>
      </c>
      <c r="N647" s="4">
        <f t="shared" si="67"/>
        <v>0</v>
      </c>
      <c r="O647" t="b">
        <f t="shared" si="63"/>
        <v>0</v>
      </c>
      <c r="P647" s="4">
        <v>2</v>
      </c>
      <c r="AI647">
        <f t="shared" ca="1" si="64"/>
        <v>2.9740678225672128</v>
      </c>
      <c r="AJ647">
        <f t="shared" ca="1" si="65"/>
        <v>2.9225074888803144</v>
      </c>
    </row>
    <row r="648" spans="1:36" x14ac:dyDescent="0.2">
      <c r="A648">
        <v>20</v>
      </c>
      <c r="B648">
        <v>4</v>
      </c>
      <c r="C648" t="s">
        <v>96</v>
      </c>
      <c r="D648" t="s">
        <v>54</v>
      </c>
      <c r="E648" t="s">
        <v>55</v>
      </c>
      <c r="F648" t="s">
        <v>371</v>
      </c>
      <c r="G648" t="s">
        <v>372</v>
      </c>
      <c r="H648">
        <v>0</v>
      </c>
      <c r="I648">
        <v>2</v>
      </c>
      <c r="J648">
        <v>76</v>
      </c>
      <c r="K648">
        <v>78</v>
      </c>
      <c r="L648">
        <v>1</v>
      </c>
      <c r="M648" t="b">
        <f t="shared" si="66"/>
        <v>1</v>
      </c>
      <c r="N648" s="4">
        <f t="shared" si="67"/>
        <v>0</v>
      </c>
      <c r="O648" t="b">
        <f t="shared" si="63"/>
        <v>0</v>
      </c>
      <c r="P648" s="4">
        <v>2</v>
      </c>
      <c r="AI648">
        <f t="shared" ca="1" si="64"/>
        <v>4.0040181374157502</v>
      </c>
      <c r="AJ648">
        <f t="shared" ca="1" si="65"/>
        <v>2.0245393001943377</v>
      </c>
    </row>
    <row r="649" spans="1:36" x14ac:dyDescent="0.2">
      <c r="A649">
        <v>25</v>
      </c>
      <c r="B649">
        <v>2</v>
      </c>
      <c r="C649" t="s">
        <v>96</v>
      </c>
      <c r="D649" t="s">
        <v>35</v>
      </c>
      <c r="E649" t="s">
        <v>36</v>
      </c>
      <c r="F649" t="s">
        <v>101</v>
      </c>
      <c r="G649" t="s">
        <v>102</v>
      </c>
      <c r="H649">
        <v>-2</v>
      </c>
      <c r="I649">
        <v>-9</v>
      </c>
      <c r="J649">
        <v>90</v>
      </c>
      <c r="K649">
        <v>83</v>
      </c>
      <c r="L649">
        <v>0</v>
      </c>
      <c r="M649" t="b">
        <f t="shared" si="66"/>
        <v>0</v>
      </c>
      <c r="N649" s="4">
        <f t="shared" si="67"/>
        <v>0</v>
      </c>
      <c r="O649" t="b">
        <f t="shared" si="63"/>
        <v>0</v>
      </c>
      <c r="P649" s="4">
        <v>2</v>
      </c>
      <c r="AI649">
        <f t="shared" ca="1" si="64"/>
        <v>2.048176420216139</v>
      </c>
      <c r="AJ649">
        <f t="shared" ca="1" si="65"/>
        <v>-8.9737061101262476</v>
      </c>
    </row>
    <row r="650" spans="1:36" x14ac:dyDescent="0.2">
      <c r="A650">
        <v>17</v>
      </c>
      <c r="B650">
        <v>1</v>
      </c>
      <c r="C650" t="s">
        <v>96</v>
      </c>
      <c r="D650" t="s">
        <v>373</v>
      </c>
      <c r="E650" t="s">
        <v>374</v>
      </c>
      <c r="F650" t="s">
        <v>99</v>
      </c>
      <c r="G650" t="s">
        <v>100</v>
      </c>
      <c r="H650">
        <v>-6</v>
      </c>
      <c r="I650">
        <v>15</v>
      </c>
      <c r="J650">
        <v>53</v>
      </c>
      <c r="K650">
        <v>74</v>
      </c>
      <c r="L650">
        <v>0</v>
      </c>
      <c r="M650" t="b">
        <f t="shared" si="66"/>
        <v>1</v>
      </c>
      <c r="N650" s="4">
        <f t="shared" si="67"/>
        <v>0</v>
      </c>
      <c r="O650" t="b">
        <f t="shared" si="63"/>
        <v>0</v>
      </c>
      <c r="P650" s="4">
        <v>2</v>
      </c>
      <c r="AI650">
        <f t="shared" ca="1" si="64"/>
        <v>0.95738269323506986</v>
      </c>
      <c r="AJ650">
        <f t="shared" ca="1" si="65"/>
        <v>15.004784049653077</v>
      </c>
    </row>
    <row r="651" spans="1:36" x14ac:dyDescent="0.2">
      <c r="A651">
        <v>11</v>
      </c>
      <c r="B651">
        <v>2</v>
      </c>
      <c r="C651" t="s">
        <v>96</v>
      </c>
      <c r="D651" t="s">
        <v>126</v>
      </c>
      <c r="E651" t="s">
        <v>127</v>
      </c>
      <c r="F651" t="s">
        <v>375</v>
      </c>
      <c r="G651" t="s">
        <v>376</v>
      </c>
      <c r="H651">
        <v>-3</v>
      </c>
      <c r="I651">
        <v>-18</v>
      </c>
      <c r="J651">
        <v>116</v>
      </c>
      <c r="K651">
        <v>101</v>
      </c>
      <c r="L651">
        <v>0</v>
      </c>
      <c r="M651" t="b">
        <f t="shared" si="66"/>
        <v>0</v>
      </c>
      <c r="N651" s="4">
        <f t="shared" si="67"/>
        <v>0</v>
      </c>
      <c r="O651" t="b">
        <f t="shared" si="63"/>
        <v>0</v>
      </c>
      <c r="P651" s="4">
        <v>2</v>
      </c>
      <c r="AI651">
        <f t="shared" ca="1" si="64"/>
        <v>1.987224283804863</v>
      </c>
      <c r="AJ651">
        <f t="shared" ca="1" si="65"/>
        <v>-18.004498638641422</v>
      </c>
    </row>
    <row r="652" spans="1:36" x14ac:dyDescent="0.2">
      <c r="A652">
        <v>8</v>
      </c>
      <c r="B652">
        <v>6</v>
      </c>
      <c r="C652" t="s">
        <v>96</v>
      </c>
      <c r="D652" t="s">
        <v>126</v>
      </c>
      <c r="E652" t="s">
        <v>127</v>
      </c>
      <c r="F652" t="s">
        <v>377</v>
      </c>
      <c r="G652" t="s">
        <v>378</v>
      </c>
      <c r="H652">
        <v>-5</v>
      </c>
      <c r="I652">
        <v>-8</v>
      </c>
      <c r="J652">
        <v>67</v>
      </c>
      <c r="K652">
        <v>64</v>
      </c>
      <c r="L652">
        <v>0</v>
      </c>
      <c r="M652" t="b">
        <f t="shared" si="66"/>
        <v>0</v>
      </c>
      <c r="N652" s="4">
        <f t="shared" si="67"/>
        <v>0</v>
      </c>
      <c r="O652" t="b">
        <f t="shared" si="63"/>
        <v>0</v>
      </c>
      <c r="P652" s="4">
        <v>2</v>
      </c>
      <c r="AI652">
        <f t="shared" ca="1" si="64"/>
        <v>6.0182119913819854</v>
      </c>
      <c r="AJ652">
        <f t="shared" ca="1" si="65"/>
        <v>-8.0330270278985587</v>
      </c>
    </row>
    <row r="653" spans="1:36" x14ac:dyDescent="0.2">
      <c r="A653">
        <v>28</v>
      </c>
      <c r="B653">
        <v>5</v>
      </c>
      <c r="C653" t="s">
        <v>96</v>
      </c>
      <c r="D653" t="s">
        <v>379</v>
      </c>
      <c r="E653" t="s">
        <v>380</v>
      </c>
      <c r="F653" t="s">
        <v>67</v>
      </c>
      <c r="G653" t="s">
        <v>68</v>
      </c>
      <c r="H653">
        <v>-3</v>
      </c>
      <c r="I653">
        <v>-7</v>
      </c>
      <c r="J653">
        <v>70</v>
      </c>
      <c r="K653">
        <v>66</v>
      </c>
      <c r="L653">
        <v>0</v>
      </c>
      <c r="M653" t="b">
        <f t="shared" si="66"/>
        <v>0</v>
      </c>
      <c r="N653" s="4">
        <f t="shared" si="67"/>
        <v>0</v>
      </c>
      <c r="O653" t="b">
        <f t="shared" si="63"/>
        <v>0</v>
      </c>
      <c r="P653" s="4">
        <v>2</v>
      </c>
      <c r="AI653">
        <f t="shared" ca="1" si="64"/>
        <v>5.0047925958921029</v>
      </c>
      <c r="AJ653">
        <f t="shared" ca="1" si="65"/>
        <v>-7.0617047810260187</v>
      </c>
    </row>
    <row r="654" spans="1:36" x14ac:dyDescent="0.2">
      <c r="A654">
        <v>3</v>
      </c>
      <c r="B654">
        <v>1</v>
      </c>
      <c r="C654" t="s">
        <v>96</v>
      </c>
      <c r="D654" t="s">
        <v>54</v>
      </c>
      <c r="E654" t="s">
        <v>55</v>
      </c>
      <c r="F654" t="s">
        <v>259</v>
      </c>
      <c r="G654" t="s">
        <v>260</v>
      </c>
      <c r="H654">
        <v>-4</v>
      </c>
      <c r="I654">
        <v>-12</v>
      </c>
      <c r="J654">
        <v>131</v>
      </c>
      <c r="K654">
        <v>123</v>
      </c>
      <c r="L654">
        <v>0</v>
      </c>
      <c r="M654" t="b">
        <f t="shared" si="66"/>
        <v>0</v>
      </c>
      <c r="N654" s="4">
        <f t="shared" si="67"/>
        <v>0</v>
      </c>
      <c r="O654" t="b">
        <f t="shared" si="63"/>
        <v>0</v>
      </c>
      <c r="P654" s="4">
        <v>2</v>
      </c>
      <c r="AI654">
        <f t="shared" ca="1" si="64"/>
        <v>0.90239010316957968</v>
      </c>
      <c r="AJ654">
        <f t="shared" ca="1" si="65"/>
        <v>-12.083622143302222</v>
      </c>
    </row>
    <row r="655" spans="1:36" x14ac:dyDescent="0.2">
      <c r="A655">
        <v>20</v>
      </c>
      <c r="B655">
        <v>4</v>
      </c>
      <c r="C655" t="s">
        <v>96</v>
      </c>
      <c r="D655" t="s">
        <v>381</v>
      </c>
      <c r="E655" t="s">
        <v>382</v>
      </c>
      <c r="F655" t="s">
        <v>137</v>
      </c>
      <c r="G655" t="s">
        <v>138</v>
      </c>
      <c r="H655">
        <v>-8</v>
      </c>
      <c r="I655">
        <v>-12</v>
      </c>
      <c r="J655">
        <v>76</v>
      </c>
      <c r="K655">
        <v>72</v>
      </c>
      <c r="L655">
        <v>1</v>
      </c>
      <c r="M655" t="b">
        <f t="shared" si="66"/>
        <v>0</v>
      </c>
      <c r="N655" s="4">
        <f t="shared" si="67"/>
        <v>0</v>
      </c>
      <c r="O655" t="b">
        <f t="shared" si="63"/>
        <v>0</v>
      </c>
      <c r="P655" s="4">
        <v>2</v>
      </c>
      <c r="AI655">
        <f t="shared" ca="1" si="64"/>
        <v>4.0814970265141168</v>
      </c>
      <c r="AJ655">
        <f t="shared" ca="1" si="65"/>
        <v>-12.06586350266411</v>
      </c>
    </row>
    <row r="656" spans="1:36" x14ac:dyDescent="0.2">
      <c r="A656">
        <v>25</v>
      </c>
      <c r="B656">
        <v>2</v>
      </c>
      <c r="C656" t="s">
        <v>96</v>
      </c>
      <c r="D656" t="s">
        <v>101</v>
      </c>
      <c r="E656" t="s">
        <v>102</v>
      </c>
      <c r="F656" t="s">
        <v>139</v>
      </c>
      <c r="G656" t="s">
        <v>140</v>
      </c>
      <c r="H656">
        <v>12</v>
      </c>
      <c r="I656">
        <v>22</v>
      </c>
      <c r="J656">
        <v>93</v>
      </c>
      <c r="K656">
        <v>103</v>
      </c>
      <c r="L656">
        <v>1</v>
      </c>
      <c r="M656" t="b">
        <f t="shared" si="66"/>
        <v>1</v>
      </c>
      <c r="N656" s="4">
        <f t="shared" si="67"/>
        <v>0</v>
      </c>
      <c r="O656" t="b">
        <f t="shared" si="63"/>
        <v>0</v>
      </c>
      <c r="P656" s="4">
        <v>2</v>
      </c>
      <c r="AI656">
        <f t="shared" ca="1" si="64"/>
        <v>2.0736238742687347</v>
      </c>
      <c r="AJ656">
        <f t="shared" ca="1" si="65"/>
        <v>21.926919704947707</v>
      </c>
    </row>
    <row r="657" spans="1:36" x14ac:dyDescent="0.2">
      <c r="A657">
        <v>9</v>
      </c>
      <c r="B657">
        <v>7</v>
      </c>
      <c r="C657" t="s">
        <v>96</v>
      </c>
      <c r="D657" t="s">
        <v>35</v>
      </c>
      <c r="E657" t="s">
        <v>36</v>
      </c>
      <c r="F657" t="s">
        <v>383</v>
      </c>
      <c r="G657" t="s">
        <v>384</v>
      </c>
      <c r="H657">
        <v>-3</v>
      </c>
      <c r="I657">
        <v>5</v>
      </c>
      <c r="J657">
        <v>97</v>
      </c>
      <c r="K657">
        <v>105</v>
      </c>
      <c r="L657">
        <v>1</v>
      </c>
      <c r="M657" t="b">
        <f t="shared" si="66"/>
        <v>1</v>
      </c>
      <c r="N657" s="4">
        <f t="shared" si="67"/>
        <v>0</v>
      </c>
      <c r="O657" t="b">
        <f t="shared" si="63"/>
        <v>0</v>
      </c>
      <c r="P657" s="4">
        <v>2</v>
      </c>
      <c r="AI657">
        <f t="shared" ca="1" si="64"/>
        <v>6.9767766988098803</v>
      </c>
      <c r="AJ657">
        <f t="shared" ca="1" si="65"/>
        <v>5.0951461343673019</v>
      </c>
    </row>
    <row r="658" spans="1:36" x14ac:dyDescent="0.2">
      <c r="A658">
        <v>8</v>
      </c>
      <c r="B658">
        <v>6</v>
      </c>
      <c r="C658" t="s">
        <v>96</v>
      </c>
      <c r="D658" t="s">
        <v>385</v>
      </c>
      <c r="E658" t="s">
        <v>386</v>
      </c>
      <c r="F658" t="s">
        <v>99</v>
      </c>
      <c r="G658" t="s">
        <v>100</v>
      </c>
      <c r="H658">
        <v>0</v>
      </c>
      <c r="I658">
        <v>1</v>
      </c>
      <c r="J658">
        <v>137</v>
      </c>
      <c r="K658">
        <v>138</v>
      </c>
      <c r="L658">
        <v>0</v>
      </c>
      <c r="M658" t="b">
        <f t="shared" si="66"/>
        <v>1</v>
      </c>
      <c r="N658" s="4">
        <f t="shared" si="67"/>
        <v>0</v>
      </c>
      <c r="O658" t="b">
        <f t="shared" si="63"/>
        <v>0</v>
      </c>
      <c r="P658" s="4">
        <v>2</v>
      </c>
      <c r="AI658">
        <f t="shared" ca="1" si="64"/>
        <v>6.0598446326261763</v>
      </c>
      <c r="AJ658">
        <f t="shared" ca="1" si="65"/>
        <v>1.0528154885398542</v>
      </c>
    </row>
    <row r="659" spans="1:36" x14ac:dyDescent="0.2">
      <c r="A659">
        <v>26</v>
      </c>
      <c r="B659">
        <v>3</v>
      </c>
      <c r="C659" t="s">
        <v>96</v>
      </c>
      <c r="D659" t="s">
        <v>387</v>
      </c>
      <c r="E659" t="s">
        <v>388</v>
      </c>
      <c r="F659" t="s">
        <v>99</v>
      </c>
      <c r="G659" t="s">
        <v>100</v>
      </c>
      <c r="H659">
        <v>-6</v>
      </c>
      <c r="I659">
        <v>12</v>
      </c>
      <c r="J659">
        <v>140</v>
      </c>
      <c r="K659">
        <v>158</v>
      </c>
      <c r="L659">
        <v>1</v>
      </c>
      <c r="M659" t="b">
        <f t="shared" si="66"/>
        <v>1</v>
      </c>
      <c r="N659" s="4">
        <f t="shared" si="67"/>
        <v>0</v>
      </c>
      <c r="O659" t="b">
        <f t="shared" si="63"/>
        <v>0</v>
      </c>
      <c r="P659" s="4">
        <v>2</v>
      </c>
      <c r="AI659">
        <f t="shared" ca="1" si="64"/>
        <v>2.9645497269866978</v>
      </c>
      <c r="AJ659">
        <f t="shared" ca="1" si="65"/>
        <v>12.046348380811086</v>
      </c>
    </row>
    <row r="660" spans="1:36" x14ac:dyDescent="0.2">
      <c r="A660">
        <v>3</v>
      </c>
      <c r="B660">
        <v>1</v>
      </c>
      <c r="C660" t="s">
        <v>122</v>
      </c>
      <c r="D660" t="s">
        <v>54</v>
      </c>
      <c r="E660" t="s">
        <v>55</v>
      </c>
      <c r="F660" t="s">
        <v>335</v>
      </c>
      <c r="G660" t="s">
        <v>336</v>
      </c>
      <c r="H660">
        <v>20</v>
      </c>
      <c r="I660">
        <v>18</v>
      </c>
      <c r="J660">
        <v>119</v>
      </c>
      <c r="K660">
        <v>117</v>
      </c>
      <c r="L660">
        <v>0</v>
      </c>
      <c r="M660" t="b">
        <f t="shared" si="66"/>
        <v>1</v>
      </c>
      <c r="N660" s="4">
        <f t="shared" si="67"/>
        <v>0</v>
      </c>
      <c r="O660" t="b">
        <f t="shared" si="63"/>
        <v>0</v>
      </c>
      <c r="P660" s="4">
        <v>2</v>
      </c>
      <c r="AI660">
        <f t="shared" ca="1" si="64"/>
        <v>0.97079403289735644</v>
      </c>
      <c r="AJ660">
        <f t="shared" ca="1" si="65"/>
        <v>17.943290599580948</v>
      </c>
    </row>
    <row r="661" spans="1:36" x14ac:dyDescent="0.2">
      <c r="A661">
        <v>30</v>
      </c>
      <c r="B661">
        <v>7</v>
      </c>
      <c r="C661" t="s">
        <v>122</v>
      </c>
      <c r="D661" t="s">
        <v>54</v>
      </c>
      <c r="E661" t="s">
        <v>55</v>
      </c>
      <c r="F661" t="s">
        <v>355</v>
      </c>
      <c r="G661" t="s">
        <v>356</v>
      </c>
      <c r="H661">
        <v>-7</v>
      </c>
      <c r="I661">
        <v>-18</v>
      </c>
      <c r="J661">
        <v>75</v>
      </c>
      <c r="K661">
        <v>64</v>
      </c>
      <c r="L661">
        <v>1</v>
      </c>
      <c r="M661" t="b">
        <f t="shared" si="66"/>
        <v>0</v>
      </c>
      <c r="N661" s="4">
        <f t="shared" si="67"/>
        <v>0</v>
      </c>
      <c r="O661" t="b">
        <f t="shared" si="63"/>
        <v>0</v>
      </c>
      <c r="P661" s="4">
        <v>2</v>
      </c>
      <c r="AI661">
        <f t="shared" ca="1" si="64"/>
        <v>6.9426641337620749</v>
      </c>
      <c r="AJ661">
        <f t="shared" ca="1" si="65"/>
        <v>-17.975996363455579</v>
      </c>
    </row>
    <row r="662" spans="1:36" x14ac:dyDescent="0.2">
      <c r="A662">
        <v>25</v>
      </c>
      <c r="B662">
        <v>2</v>
      </c>
      <c r="C662" t="s">
        <v>122</v>
      </c>
      <c r="D662" t="s">
        <v>54</v>
      </c>
      <c r="E662" t="s">
        <v>55</v>
      </c>
      <c r="F662" t="s">
        <v>166</v>
      </c>
      <c r="G662" t="s">
        <v>167</v>
      </c>
      <c r="H662">
        <v>-3</v>
      </c>
      <c r="I662">
        <v>-16</v>
      </c>
      <c r="J662">
        <v>76</v>
      </c>
      <c r="K662">
        <v>63</v>
      </c>
      <c r="L662">
        <v>1</v>
      </c>
      <c r="M662" t="b">
        <f t="shared" si="66"/>
        <v>0</v>
      </c>
      <c r="N662" s="4">
        <f t="shared" si="67"/>
        <v>0</v>
      </c>
      <c r="O662" t="b">
        <f t="shared" si="63"/>
        <v>0</v>
      </c>
      <c r="P662" s="4">
        <v>2</v>
      </c>
      <c r="AI662">
        <f t="shared" ca="1" si="64"/>
        <v>2.00309394597465</v>
      </c>
      <c r="AJ662">
        <f t="shared" ca="1" si="65"/>
        <v>-16.025325133164362</v>
      </c>
    </row>
    <row r="663" spans="1:36" x14ac:dyDescent="0.2">
      <c r="A663">
        <v>29</v>
      </c>
      <c r="B663">
        <v>6</v>
      </c>
      <c r="C663" t="s">
        <v>96</v>
      </c>
      <c r="D663" t="s">
        <v>128</v>
      </c>
      <c r="E663" t="s">
        <v>83</v>
      </c>
      <c r="F663" t="s">
        <v>213</v>
      </c>
      <c r="G663" t="s">
        <v>214</v>
      </c>
      <c r="H663">
        <v>-17</v>
      </c>
      <c r="I663">
        <v>-14</v>
      </c>
      <c r="J663">
        <v>63</v>
      </c>
      <c r="K663">
        <v>66</v>
      </c>
      <c r="L663">
        <v>0</v>
      </c>
      <c r="M663" t="b">
        <f t="shared" si="66"/>
        <v>0</v>
      </c>
      <c r="N663" s="4">
        <f t="shared" si="67"/>
        <v>0</v>
      </c>
      <c r="O663" t="b">
        <f t="shared" si="63"/>
        <v>0</v>
      </c>
      <c r="P663" s="4">
        <v>2</v>
      </c>
      <c r="AI663">
        <f t="shared" ca="1" si="64"/>
        <v>6.0846596508456745</v>
      </c>
      <c r="AJ663">
        <f t="shared" ca="1" si="65"/>
        <v>-14.099069088293874</v>
      </c>
    </row>
    <row r="664" spans="1:36" x14ac:dyDescent="0.2">
      <c r="A664">
        <v>11</v>
      </c>
      <c r="B664">
        <v>2</v>
      </c>
      <c r="C664" t="s">
        <v>117</v>
      </c>
      <c r="D664" t="s">
        <v>54</v>
      </c>
      <c r="E664" t="s">
        <v>55</v>
      </c>
      <c r="F664" t="s">
        <v>237</v>
      </c>
      <c r="G664" t="s">
        <v>238</v>
      </c>
      <c r="H664">
        <v>-2</v>
      </c>
      <c r="I664">
        <v>-9</v>
      </c>
      <c r="J664">
        <v>93</v>
      </c>
      <c r="K664">
        <v>86</v>
      </c>
      <c r="L664">
        <v>0</v>
      </c>
      <c r="M664" t="b">
        <f t="shared" si="66"/>
        <v>0</v>
      </c>
      <c r="N664" s="4">
        <f t="shared" si="67"/>
        <v>0</v>
      </c>
      <c r="O664" t="b">
        <f t="shared" si="63"/>
        <v>0</v>
      </c>
      <c r="P664" s="4">
        <v>2</v>
      </c>
      <c r="AI664">
        <f t="shared" ca="1" si="64"/>
        <v>2.0056760900131247</v>
      </c>
      <c r="AJ664">
        <f t="shared" ca="1" si="65"/>
        <v>-8.9878187478118949</v>
      </c>
    </row>
    <row r="665" spans="1:36" x14ac:dyDescent="0.2">
      <c r="A665">
        <v>16</v>
      </c>
      <c r="B665">
        <v>7</v>
      </c>
      <c r="C665" t="s">
        <v>117</v>
      </c>
      <c r="D665" t="s">
        <v>335</v>
      </c>
      <c r="E665" t="s">
        <v>336</v>
      </c>
      <c r="F665" t="s">
        <v>54</v>
      </c>
      <c r="G665" t="s">
        <v>55</v>
      </c>
      <c r="H665">
        <v>-3</v>
      </c>
      <c r="I665">
        <v>-5</v>
      </c>
      <c r="J665">
        <v>131</v>
      </c>
      <c r="K665">
        <v>129</v>
      </c>
      <c r="L665">
        <v>0</v>
      </c>
      <c r="M665" t="b">
        <f t="shared" si="66"/>
        <v>0</v>
      </c>
      <c r="N665" s="4">
        <f t="shared" si="67"/>
        <v>0</v>
      </c>
      <c r="O665" t="b">
        <f t="shared" si="63"/>
        <v>0</v>
      </c>
      <c r="P665" s="4">
        <v>2</v>
      </c>
      <c r="AI665">
        <f t="shared" ca="1" si="64"/>
        <v>7.0257658328315467</v>
      </c>
      <c r="AJ665">
        <f t="shared" ca="1" si="65"/>
        <v>-5.0578580371170991</v>
      </c>
    </row>
    <row r="666" spans="1:36" x14ac:dyDescent="0.2">
      <c r="A666">
        <v>24</v>
      </c>
      <c r="B666">
        <v>1</v>
      </c>
      <c r="C666" t="s">
        <v>96</v>
      </c>
      <c r="D666" t="s">
        <v>67</v>
      </c>
      <c r="E666" t="s">
        <v>68</v>
      </c>
      <c r="F666" t="s">
        <v>389</v>
      </c>
      <c r="G666" t="s">
        <v>390</v>
      </c>
      <c r="H666">
        <v>-5</v>
      </c>
      <c r="I666">
        <v>-27</v>
      </c>
      <c r="J666">
        <v>99</v>
      </c>
      <c r="K666">
        <v>77</v>
      </c>
      <c r="L666">
        <v>1</v>
      </c>
      <c r="M666" t="b">
        <f t="shared" si="66"/>
        <v>0</v>
      </c>
      <c r="N666" s="4">
        <f t="shared" si="67"/>
        <v>0</v>
      </c>
      <c r="O666" t="b">
        <f t="shared" si="63"/>
        <v>0</v>
      </c>
      <c r="P666" s="4">
        <v>2</v>
      </c>
      <c r="AI666">
        <f t="shared" ca="1" si="64"/>
        <v>1.0457705645075051</v>
      </c>
      <c r="AJ666">
        <f t="shared" ca="1" si="65"/>
        <v>-27.08977335113083</v>
      </c>
    </row>
    <row r="667" spans="1:36" x14ac:dyDescent="0.2">
      <c r="A667">
        <v>9</v>
      </c>
      <c r="B667">
        <v>7</v>
      </c>
      <c r="C667" t="s">
        <v>96</v>
      </c>
      <c r="D667" t="s">
        <v>126</v>
      </c>
      <c r="E667" t="s">
        <v>127</v>
      </c>
      <c r="F667" t="s">
        <v>97</v>
      </c>
      <c r="G667" t="s">
        <v>98</v>
      </c>
      <c r="H667">
        <v>-2</v>
      </c>
      <c r="I667">
        <v>6</v>
      </c>
      <c r="J667">
        <v>86</v>
      </c>
      <c r="K667">
        <v>94</v>
      </c>
      <c r="L667">
        <v>1</v>
      </c>
      <c r="M667" t="b">
        <f t="shared" si="66"/>
        <v>1</v>
      </c>
      <c r="N667" s="4">
        <f t="shared" si="67"/>
        <v>0</v>
      </c>
      <c r="O667" t="b">
        <f t="shared" si="63"/>
        <v>0</v>
      </c>
      <c r="P667" s="4">
        <v>2</v>
      </c>
      <c r="AI667">
        <f t="shared" ca="1" si="64"/>
        <v>6.9490606387799847</v>
      </c>
      <c r="AJ667">
        <f t="shared" ca="1" si="65"/>
        <v>6.0324234792645184</v>
      </c>
    </row>
    <row r="668" spans="1:36" x14ac:dyDescent="0.2">
      <c r="A668">
        <v>5</v>
      </c>
      <c r="B668">
        <v>3</v>
      </c>
      <c r="C668" t="s">
        <v>96</v>
      </c>
      <c r="D668" t="s">
        <v>73</v>
      </c>
      <c r="E668" t="s">
        <v>74</v>
      </c>
      <c r="F668" t="s">
        <v>131</v>
      </c>
      <c r="G668" t="s">
        <v>132</v>
      </c>
      <c r="H668">
        <v>-4</v>
      </c>
      <c r="I668">
        <v>-14</v>
      </c>
      <c r="J668">
        <v>76</v>
      </c>
      <c r="K668">
        <v>66</v>
      </c>
      <c r="L668">
        <v>0</v>
      </c>
      <c r="M668" t="b">
        <f t="shared" si="66"/>
        <v>0</v>
      </c>
      <c r="N668" s="4">
        <f t="shared" si="67"/>
        <v>0</v>
      </c>
      <c r="O668" t="b">
        <f t="shared" si="63"/>
        <v>0</v>
      </c>
      <c r="P668" s="4">
        <v>2</v>
      </c>
      <c r="AI668">
        <f t="shared" ca="1" si="64"/>
        <v>3.0060202500124129</v>
      </c>
      <c r="AJ668">
        <f t="shared" ca="1" si="65"/>
        <v>-14.061718127018032</v>
      </c>
    </row>
    <row r="669" spans="1:36" x14ac:dyDescent="0.2">
      <c r="A669">
        <v>27</v>
      </c>
      <c r="B669">
        <v>4</v>
      </c>
      <c r="C669" t="s">
        <v>96</v>
      </c>
      <c r="D669" t="s">
        <v>101</v>
      </c>
      <c r="E669" t="s">
        <v>102</v>
      </c>
      <c r="F669" t="s">
        <v>383</v>
      </c>
      <c r="G669" t="s">
        <v>384</v>
      </c>
      <c r="H669">
        <v>-8</v>
      </c>
      <c r="I669">
        <v>-5</v>
      </c>
      <c r="J669">
        <v>58</v>
      </c>
      <c r="K669">
        <v>61</v>
      </c>
      <c r="L669">
        <v>1</v>
      </c>
      <c r="M669" t="b">
        <f t="shared" si="66"/>
        <v>0</v>
      </c>
      <c r="N669" s="4">
        <f t="shared" si="67"/>
        <v>0</v>
      </c>
      <c r="O669" t="b">
        <f t="shared" si="63"/>
        <v>0</v>
      </c>
      <c r="P669" s="4">
        <v>2</v>
      </c>
      <c r="AI669">
        <f t="shared" ca="1" si="64"/>
        <v>3.9311227385258607</v>
      </c>
      <c r="AJ669">
        <f t="shared" ca="1" si="65"/>
        <v>-4.993669443679031</v>
      </c>
    </row>
    <row r="670" spans="1:36" x14ac:dyDescent="0.2">
      <c r="A670">
        <v>3</v>
      </c>
      <c r="B670">
        <v>1</v>
      </c>
      <c r="C670" t="s">
        <v>96</v>
      </c>
      <c r="D670" t="s">
        <v>99</v>
      </c>
      <c r="E670" t="s">
        <v>100</v>
      </c>
      <c r="F670" t="s">
        <v>377</v>
      </c>
      <c r="G670" t="s">
        <v>378</v>
      </c>
      <c r="H670">
        <v>-8</v>
      </c>
      <c r="I670">
        <v>1</v>
      </c>
      <c r="J670">
        <v>107</v>
      </c>
      <c r="K670">
        <v>116</v>
      </c>
      <c r="L670">
        <v>0</v>
      </c>
      <c r="M670" t="b">
        <f t="shared" si="66"/>
        <v>1</v>
      </c>
      <c r="N670" s="4">
        <f t="shared" si="67"/>
        <v>0</v>
      </c>
      <c r="O670" t="b">
        <f t="shared" si="63"/>
        <v>0</v>
      </c>
      <c r="P670" s="4">
        <v>2</v>
      </c>
      <c r="AI670">
        <f t="shared" ca="1" si="64"/>
        <v>1.0727534405037391</v>
      </c>
      <c r="AJ670">
        <f t="shared" ca="1" si="65"/>
        <v>1.008436935870678</v>
      </c>
    </row>
    <row r="671" spans="1:36" x14ac:dyDescent="0.2">
      <c r="A671">
        <v>6</v>
      </c>
      <c r="B671">
        <v>4</v>
      </c>
      <c r="C671" t="s">
        <v>96</v>
      </c>
      <c r="D671" t="s">
        <v>101</v>
      </c>
      <c r="E671" t="s">
        <v>102</v>
      </c>
      <c r="F671" t="s">
        <v>213</v>
      </c>
      <c r="G671" t="s">
        <v>214</v>
      </c>
      <c r="H671">
        <v>-7</v>
      </c>
      <c r="I671">
        <v>-4</v>
      </c>
      <c r="J671">
        <v>180</v>
      </c>
      <c r="K671">
        <v>183</v>
      </c>
      <c r="L671">
        <v>0</v>
      </c>
      <c r="M671" t="b">
        <f t="shared" si="66"/>
        <v>0</v>
      </c>
      <c r="N671" s="4">
        <f t="shared" si="67"/>
        <v>0</v>
      </c>
      <c r="O671" t="b">
        <f t="shared" si="63"/>
        <v>0</v>
      </c>
      <c r="P671" s="4">
        <v>2</v>
      </c>
      <c r="AI671">
        <f t="shared" ca="1" si="64"/>
        <v>3.963282664409038</v>
      </c>
      <c r="AJ671">
        <f t="shared" ca="1" si="65"/>
        <v>-4.0065434752093809</v>
      </c>
    </row>
    <row r="672" spans="1:36" x14ac:dyDescent="0.2">
      <c r="A672">
        <v>24</v>
      </c>
      <c r="B672">
        <v>1</v>
      </c>
      <c r="C672" t="s">
        <v>96</v>
      </c>
      <c r="D672" t="s">
        <v>126</v>
      </c>
      <c r="E672" t="s">
        <v>127</v>
      </c>
      <c r="F672" t="s">
        <v>391</v>
      </c>
      <c r="G672" t="s">
        <v>392</v>
      </c>
      <c r="H672">
        <v>-6</v>
      </c>
      <c r="I672">
        <v>-23</v>
      </c>
      <c r="J672">
        <v>114</v>
      </c>
      <c r="K672">
        <v>97</v>
      </c>
      <c r="L672">
        <v>0</v>
      </c>
      <c r="M672" t="b">
        <f t="shared" si="66"/>
        <v>0</v>
      </c>
      <c r="N672" s="4">
        <f t="shared" si="67"/>
        <v>0</v>
      </c>
      <c r="O672" t="b">
        <f t="shared" si="63"/>
        <v>0</v>
      </c>
      <c r="P672" s="4">
        <v>2</v>
      </c>
      <c r="AI672">
        <f t="shared" ca="1" si="64"/>
        <v>0.96363511003925562</v>
      </c>
      <c r="AJ672">
        <f t="shared" ca="1" si="65"/>
        <v>-23.069343589292451</v>
      </c>
    </row>
    <row r="673" spans="1:36" x14ac:dyDescent="0.2">
      <c r="A673">
        <v>20</v>
      </c>
      <c r="B673">
        <v>4</v>
      </c>
      <c r="C673" t="s">
        <v>96</v>
      </c>
      <c r="D673" t="s">
        <v>126</v>
      </c>
      <c r="E673" t="s">
        <v>127</v>
      </c>
      <c r="F673" t="s">
        <v>393</v>
      </c>
      <c r="G673" t="s">
        <v>394</v>
      </c>
      <c r="H673">
        <v>-2</v>
      </c>
      <c r="I673">
        <v>-4</v>
      </c>
      <c r="J673">
        <v>72</v>
      </c>
      <c r="K673">
        <v>70</v>
      </c>
      <c r="L673">
        <v>0</v>
      </c>
      <c r="M673" t="b">
        <f t="shared" si="66"/>
        <v>0</v>
      </c>
      <c r="N673" s="4">
        <f t="shared" si="67"/>
        <v>0</v>
      </c>
      <c r="O673" t="b">
        <f t="shared" si="63"/>
        <v>0</v>
      </c>
      <c r="P673" s="4">
        <v>2</v>
      </c>
      <c r="AI673">
        <f t="shared" ca="1" si="64"/>
        <v>4.0451218992432745</v>
      </c>
      <c r="AJ673">
        <f t="shared" ca="1" si="65"/>
        <v>-4.0453903308427774</v>
      </c>
    </row>
    <row r="674" spans="1:36" x14ac:dyDescent="0.2">
      <c r="A674">
        <v>9</v>
      </c>
      <c r="B674">
        <v>7</v>
      </c>
      <c r="C674" t="s">
        <v>96</v>
      </c>
      <c r="D674" t="s">
        <v>395</v>
      </c>
      <c r="E674" t="s">
        <v>396</v>
      </c>
      <c r="F674" t="s">
        <v>128</v>
      </c>
      <c r="G674" t="s">
        <v>83</v>
      </c>
      <c r="H674">
        <v>-2</v>
      </c>
      <c r="I674">
        <v>-4</v>
      </c>
      <c r="J674">
        <v>103</v>
      </c>
      <c r="K674">
        <v>101</v>
      </c>
      <c r="L674">
        <v>0</v>
      </c>
      <c r="M674" t="b">
        <f t="shared" si="66"/>
        <v>0</v>
      </c>
      <c r="N674" s="4">
        <f t="shared" si="67"/>
        <v>0</v>
      </c>
      <c r="O674" t="b">
        <f t="shared" si="63"/>
        <v>0</v>
      </c>
      <c r="P674" s="4">
        <v>2</v>
      </c>
      <c r="AI674">
        <f t="shared" ca="1" si="64"/>
        <v>6.9479236465837397</v>
      </c>
      <c r="AJ674">
        <f t="shared" ca="1" si="65"/>
        <v>-4.0502560161005299</v>
      </c>
    </row>
    <row r="675" spans="1:36" x14ac:dyDescent="0.2">
      <c r="A675">
        <v>11</v>
      </c>
      <c r="B675">
        <v>2</v>
      </c>
      <c r="C675" t="s">
        <v>96</v>
      </c>
      <c r="D675" t="s">
        <v>101</v>
      </c>
      <c r="E675" t="s">
        <v>102</v>
      </c>
      <c r="F675" t="s">
        <v>135</v>
      </c>
      <c r="G675" t="s">
        <v>136</v>
      </c>
      <c r="H675">
        <v>2</v>
      </c>
      <c r="I675">
        <v>-12</v>
      </c>
      <c r="J675">
        <v>52</v>
      </c>
      <c r="K675">
        <v>38</v>
      </c>
      <c r="L675">
        <v>0</v>
      </c>
      <c r="M675" t="b">
        <f t="shared" si="66"/>
        <v>0</v>
      </c>
      <c r="N675" s="4">
        <f t="shared" si="67"/>
        <v>0</v>
      </c>
      <c r="O675" t="b">
        <f t="shared" si="63"/>
        <v>0</v>
      </c>
      <c r="P675" s="4">
        <v>2</v>
      </c>
      <c r="AI675">
        <f t="shared" ca="1" si="64"/>
        <v>2.0629274964448312</v>
      </c>
      <c r="AJ675">
        <f t="shared" ca="1" si="65"/>
        <v>-11.919728763827447</v>
      </c>
    </row>
    <row r="676" spans="1:36" x14ac:dyDescent="0.2">
      <c r="A676">
        <v>12</v>
      </c>
      <c r="B676">
        <v>3</v>
      </c>
      <c r="C676" t="s">
        <v>96</v>
      </c>
      <c r="D676" t="s">
        <v>389</v>
      </c>
      <c r="E676" t="s">
        <v>390</v>
      </c>
      <c r="F676" t="s">
        <v>67</v>
      </c>
      <c r="G676" t="s">
        <v>68</v>
      </c>
      <c r="H676">
        <v>-3</v>
      </c>
      <c r="I676">
        <v>11</v>
      </c>
      <c r="J676">
        <v>99</v>
      </c>
      <c r="K676">
        <v>113</v>
      </c>
      <c r="L676">
        <v>1</v>
      </c>
      <c r="M676" t="b">
        <f t="shared" si="66"/>
        <v>1</v>
      </c>
      <c r="N676" s="4">
        <f t="shared" si="67"/>
        <v>0</v>
      </c>
      <c r="O676" t="b">
        <f t="shared" si="63"/>
        <v>0</v>
      </c>
      <c r="P676" s="4">
        <v>2</v>
      </c>
      <c r="AI676">
        <f t="shared" ca="1" si="64"/>
        <v>3.0893832547073257</v>
      </c>
      <c r="AJ676">
        <f t="shared" ca="1" si="65"/>
        <v>10.930484557941988</v>
      </c>
    </row>
    <row r="677" spans="1:36" x14ac:dyDescent="0.2">
      <c r="A677">
        <v>7</v>
      </c>
      <c r="B677">
        <v>5</v>
      </c>
      <c r="C677" t="s">
        <v>96</v>
      </c>
      <c r="D677" t="s">
        <v>67</v>
      </c>
      <c r="E677" t="s">
        <v>68</v>
      </c>
      <c r="F677" t="s">
        <v>397</v>
      </c>
      <c r="G677" t="s">
        <v>398</v>
      </c>
      <c r="H677">
        <v>4</v>
      </c>
      <c r="I677">
        <v>3</v>
      </c>
      <c r="J677">
        <v>77</v>
      </c>
      <c r="K677">
        <v>76</v>
      </c>
      <c r="L677">
        <v>1</v>
      </c>
      <c r="M677" t="b">
        <f t="shared" si="66"/>
        <v>1</v>
      </c>
      <c r="N677" s="4">
        <f t="shared" si="67"/>
        <v>0</v>
      </c>
      <c r="O677" t="b">
        <f t="shared" si="63"/>
        <v>0</v>
      </c>
      <c r="P677" s="4">
        <v>2</v>
      </c>
      <c r="AI677">
        <f t="shared" ca="1" si="64"/>
        <v>4.980289406617989</v>
      </c>
      <c r="AJ677">
        <f t="shared" ca="1" si="65"/>
        <v>2.9345172433350331</v>
      </c>
    </row>
    <row r="678" spans="1:36" x14ac:dyDescent="0.2">
      <c r="A678">
        <v>10</v>
      </c>
      <c r="B678">
        <v>1</v>
      </c>
      <c r="C678" t="s">
        <v>96</v>
      </c>
      <c r="D678" t="s">
        <v>103</v>
      </c>
      <c r="E678" t="s">
        <v>104</v>
      </c>
      <c r="F678" t="s">
        <v>137</v>
      </c>
      <c r="G678" t="s">
        <v>138</v>
      </c>
      <c r="H678">
        <v>-4</v>
      </c>
      <c r="I678">
        <v>-12</v>
      </c>
      <c r="J678">
        <v>109</v>
      </c>
      <c r="K678">
        <v>101</v>
      </c>
      <c r="L678">
        <v>1</v>
      </c>
      <c r="M678" t="b">
        <f t="shared" si="66"/>
        <v>0</v>
      </c>
      <c r="N678" s="4">
        <f t="shared" si="67"/>
        <v>0</v>
      </c>
      <c r="O678" t="b">
        <f t="shared" si="63"/>
        <v>0</v>
      </c>
      <c r="P678" s="4">
        <v>2</v>
      </c>
      <c r="AI678">
        <f t="shared" ca="1" si="64"/>
        <v>1.0227441945026348</v>
      </c>
      <c r="AJ678">
        <f t="shared" ca="1" si="65"/>
        <v>-12.03731336261683</v>
      </c>
    </row>
    <row r="679" spans="1:36" x14ac:dyDescent="0.2">
      <c r="A679">
        <v>1</v>
      </c>
      <c r="B679">
        <v>6</v>
      </c>
      <c r="C679" t="s">
        <v>96</v>
      </c>
      <c r="D679" t="s">
        <v>35</v>
      </c>
      <c r="E679" t="s">
        <v>36</v>
      </c>
      <c r="F679" t="s">
        <v>60</v>
      </c>
      <c r="G679" t="s">
        <v>61</v>
      </c>
      <c r="H679">
        <v>-4</v>
      </c>
      <c r="I679">
        <v>-14</v>
      </c>
      <c r="J679">
        <v>180</v>
      </c>
      <c r="K679">
        <v>170</v>
      </c>
      <c r="L679">
        <v>0</v>
      </c>
      <c r="M679" t="b">
        <f t="shared" si="66"/>
        <v>0</v>
      </c>
      <c r="N679" s="4">
        <f t="shared" si="67"/>
        <v>0</v>
      </c>
      <c r="O679" t="b">
        <f t="shared" si="63"/>
        <v>0</v>
      </c>
      <c r="P679" s="4">
        <v>2</v>
      </c>
      <c r="AI679">
        <f t="shared" ca="1" si="64"/>
        <v>6.0329761727947542</v>
      </c>
      <c r="AJ679">
        <f t="shared" ca="1" si="65"/>
        <v>-14.068744418344052</v>
      </c>
    </row>
    <row r="680" spans="1:36" x14ac:dyDescent="0.2">
      <c r="A680">
        <v>15</v>
      </c>
      <c r="B680">
        <v>6</v>
      </c>
      <c r="C680" t="s">
        <v>96</v>
      </c>
      <c r="D680" t="s">
        <v>233</v>
      </c>
      <c r="E680" t="s">
        <v>234</v>
      </c>
      <c r="F680" t="s">
        <v>54</v>
      </c>
      <c r="G680" t="s">
        <v>55</v>
      </c>
      <c r="H680">
        <v>0</v>
      </c>
      <c r="I680">
        <v>1</v>
      </c>
      <c r="J680">
        <v>150</v>
      </c>
      <c r="K680">
        <v>151</v>
      </c>
      <c r="L680">
        <v>1</v>
      </c>
      <c r="M680" t="b">
        <f t="shared" si="66"/>
        <v>1</v>
      </c>
      <c r="N680" s="4">
        <f t="shared" si="67"/>
        <v>0</v>
      </c>
      <c r="O680" t="b">
        <f t="shared" si="63"/>
        <v>0</v>
      </c>
      <c r="P680" s="4">
        <v>2</v>
      </c>
      <c r="AI680">
        <f t="shared" ca="1" si="64"/>
        <v>5.9999605885766663</v>
      </c>
      <c r="AJ680">
        <f t="shared" ca="1" si="65"/>
        <v>1.0044150634773152</v>
      </c>
    </row>
    <row r="681" spans="1:36" x14ac:dyDescent="0.2">
      <c r="A681">
        <v>23</v>
      </c>
      <c r="B681">
        <v>7</v>
      </c>
      <c r="C681" t="s">
        <v>96</v>
      </c>
      <c r="D681" t="s">
        <v>399</v>
      </c>
      <c r="E681" t="s">
        <v>400</v>
      </c>
      <c r="F681" t="s">
        <v>126</v>
      </c>
      <c r="G681" t="s">
        <v>127</v>
      </c>
      <c r="H681">
        <v>0</v>
      </c>
      <c r="I681">
        <v>3</v>
      </c>
      <c r="J681">
        <v>85</v>
      </c>
      <c r="K681">
        <v>88</v>
      </c>
      <c r="L681">
        <v>0</v>
      </c>
      <c r="M681" t="b">
        <f t="shared" si="66"/>
        <v>1</v>
      </c>
      <c r="N681" s="4">
        <f t="shared" si="67"/>
        <v>0</v>
      </c>
      <c r="O681" t="b">
        <f t="shared" si="63"/>
        <v>0</v>
      </c>
      <c r="P681" s="4">
        <v>2</v>
      </c>
      <c r="AI681">
        <f t="shared" ca="1" si="64"/>
        <v>7.0528552789980079</v>
      </c>
      <c r="AJ681">
        <f t="shared" ca="1" si="65"/>
        <v>2.9839983044537099</v>
      </c>
    </row>
    <row r="682" spans="1:36" x14ac:dyDescent="0.2">
      <c r="A682">
        <v>18</v>
      </c>
      <c r="B682">
        <v>2</v>
      </c>
      <c r="C682" t="s">
        <v>96</v>
      </c>
      <c r="D682" t="s">
        <v>401</v>
      </c>
      <c r="E682" t="s">
        <v>402</v>
      </c>
      <c r="F682" t="s">
        <v>101</v>
      </c>
      <c r="G682" t="s">
        <v>102</v>
      </c>
      <c r="H682">
        <v>-6</v>
      </c>
      <c r="I682">
        <v>-10</v>
      </c>
      <c r="J682">
        <v>149</v>
      </c>
      <c r="K682">
        <v>145</v>
      </c>
      <c r="L682">
        <v>1</v>
      </c>
      <c r="M682" t="b">
        <f t="shared" si="66"/>
        <v>0</v>
      </c>
      <c r="N682" s="4">
        <f t="shared" si="67"/>
        <v>0</v>
      </c>
      <c r="O682" t="b">
        <f t="shared" si="63"/>
        <v>0</v>
      </c>
      <c r="P682" s="4">
        <v>2</v>
      </c>
      <c r="AI682">
        <f t="shared" ca="1" si="64"/>
        <v>1.931615714144113</v>
      </c>
      <c r="AJ682">
        <f t="shared" ca="1" si="65"/>
        <v>-9.997818264228739</v>
      </c>
    </row>
    <row r="683" spans="1:36" x14ac:dyDescent="0.2">
      <c r="A683">
        <v>26</v>
      </c>
      <c r="B683">
        <v>3</v>
      </c>
      <c r="C683" t="s">
        <v>96</v>
      </c>
      <c r="D683" t="s">
        <v>166</v>
      </c>
      <c r="E683" t="s">
        <v>167</v>
      </c>
      <c r="F683" t="s">
        <v>80</v>
      </c>
      <c r="G683" t="s">
        <v>81</v>
      </c>
      <c r="H683">
        <v>-4</v>
      </c>
      <c r="I683">
        <v>-12</v>
      </c>
      <c r="J683">
        <v>66</v>
      </c>
      <c r="K683">
        <v>58</v>
      </c>
      <c r="L683">
        <v>1</v>
      </c>
      <c r="M683" t="b">
        <f t="shared" si="66"/>
        <v>0</v>
      </c>
      <c r="N683" s="4">
        <f t="shared" si="67"/>
        <v>0</v>
      </c>
      <c r="O683" t="b">
        <f t="shared" si="63"/>
        <v>0</v>
      </c>
      <c r="P683" s="4">
        <v>2</v>
      </c>
      <c r="AI683">
        <f t="shared" ca="1" si="64"/>
        <v>2.9383770620625866</v>
      </c>
      <c r="AJ683">
        <f t="shared" ca="1" si="65"/>
        <v>-11.992125307815494</v>
      </c>
    </row>
    <row r="684" spans="1:36" x14ac:dyDescent="0.2">
      <c r="A684">
        <v>12</v>
      </c>
      <c r="B684">
        <v>3</v>
      </c>
      <c r="C684" t="s">
        <v>96</v>
      </c>
      <c r="D684" t="s">
        <v>58</v>
      </c>
      <c r="E684" t="s">
        <v>59</v>
      </c>
      <c r="F684" t="s">
        <v>137</v>
      </c>
      <c r="G684" t="s">
        <v>138</v>
      </c>
      <c r="H684">
        <v>-8</v>
      </c>
      <c r="I684">
        <v>-18</v>
      </c>
      <c r="J684">
        <v>105</v>
      </c>
      <c r="K684">
        <v>95</v>
      </c>
      <c r="L684">
        <v>1</v>
      </c>
      <c r="M684" t="b">
        <f t="shared" si="66"/>
        <v>0</v>
      </c>
      <c r="N684" s="4">
        <f t="shared" si="67"/>
        <v>0</v>
      </c>
      <c r="O684" t="b">
        <f t="shared" si="63"/>
        <v>0</v>
      </c>
      <c r="P684" s="4">
        <v>2</v>
      </c>
      <c r="AI684">
        <f t="shared" ca="1" si="64"/>
        <v>2.9274648514362878</v>
      </c>
      <c r="AJ684">
        <f t="shared" ca="1" si="65"/>
        <v>-17.983116532581235</v>
      </c>
    </row>
    <row r="685" spans="1:36" x14ac:dyDescent="0.2">
      <c r="A685">
        <v>10</v>
      </c>
      <c r="B685">
        <v>1</v>
      </c>
      <c r="C685" t="s">
        <v>96</v>
      </c>
      <c r="D685" t="s">
        <v>73</v>
      </c>
      <c r="E685" t="s">
        <v>74</v>
      </c>
      <c r="F685" t="s">
        <v>403</v>
      </c>
      <c r="G685" t="s">
        <v>404</v>
      </c>
      <c r="H685">
        <v>-8</v>
      </c>
      <c r="I685">
        <v>-7</v>
      </c>
      <c r="J685">
        <v>86</v>
      </c>
      <c r="K685">
        <v>87</v>
      </c>
      <c r="L685">
        <v>1</v>
      </c>
      <c r="M685" t="b">
        <f t="shared" si="66"/>
        <v>0</v>
      </c>
      <c r="N685" s="4">
        <f t="shared" si="67"/>
        <v>0</v>
      </c>
      <c r="O685" t="b">
        <f t="shared" si="63"/>
        <v>0</v>
      </c>
      <c r="P685" s="4">
        <v>2</v>
      </c>
      <c r="AI685">
        <f t="shared" ca="1" si="64"/>
        <v>0.986951512466968</v>
      </c>
      <c r="AJ685">
        <f t="shared" ca="1" si="65"/>
        <v>-7.0373346812211164</v>
      </c>
    </row>
    <row r="686" spans="1:36" x14ac:dyDescent="0.2">
      <c r="A686">
        <v>28</v>
      </c>
      <c r="B686">
        <v>5</v>
      </c>
      <c r="C686" t="s">
        <v>96</v>
      </c>
      <c r="D686" t="s">
        <v>405</v>
      </c>
      <c r="E686" t="s">
        <v>406</v>
      </c>
      <c r="F686" t="s">
        <v>35</v>
      </c>
      <c r="G686" t="s">
        <v>36</v>
      </c>
      <c r="H686">
        <v>-8</v>
      </c>
      <c r="I686">
        <v>-19</v>
      </c>
      <c r="J686">
        <v>54</v>
      </c>
      <c r="K686">
        <v>43</v>
      </c>
      <c r="L686">
        <v>1</v>
      </c>
      <c r="M686" t="b">
        <f t="shared" si="66"/>
        <v>0</v>
      </c>
      <c r="N686" s="4">
        <f t="shared" si="67"/>
        <v>0</v>
      </c>
      <c r="O686" t="b">
        <f t="shared" si="63"/>
        <v>0</v>
      </c>
      <c r="P686" s="4">
        <v>2</v>
      </c>
      <c r="AI686">
        <f t="shared" ca="1" si="64"/>
        <v>4.9095041107532031</v>
      </c>
      <c r="AJ686">
        <f t="shared" ca="1" si="65"/>
        <v>-19.042250471394443</v>
      </c>
    </row>
    <row r="687" spans="1:36" x14ac:dyDescent="0.2">
      <c r="A687">
        <v>13</v>
      </c>
      <c r="B687">
        <v>4</v>
      </c>
      <c r="C687" t="s">
        <v>96</v>
      </c>
      <c r="D687" t="s">
        <v>35</v>
      </c>
      <c r="E687" t="s">
        <v>36</v>
      </c>
      <c r="F687" t="s">
        <v>407</v>
      </c>
      <c r="G687" t="s">
        <v>408</v>
      </c>
      <c r="H687">
        <v>-4</v>
      </c>
      <c r="I687">
        <v>-12</v>
      </c>
      <c r="J687">
        <v>96</v>
      </c>
      <c r="K687">
        <v>88</v>
      </c>
      <c r="L687">
        <v>1</v>
      </c>
      <c r="M687" t="b">
        <f t="shared" si="66"/>
        <v>0</v>
      </c>
      <c r="N687" s="4">
        <f t="shared" si="67"/>
        <v>0</v>
      </c>
      <c r="O687" t="b">
        <f t="shared" si="63"/>
        <v>0</v>
      </c>
      <c r="P687" s="4">
        <v>2</v>
      </c>
      <c r="AI687">
        <f t="shared" ca="1" si="64"/>
        <v>4.0775065275166726</v>
      </c>
      <c r="AJ687">
        <f t="shared" ca="1" si="65"/>
        <v>-11.911803634405729</v>
      </c>
    </row>
    <row r="688" spans="1:36" x14ac:dyDescent="0.2">
      <c r="A688">
        <v>23</v>
      </c>
      <c r="B688">
        <v>7</v>
      </c>
      <c r="C688" t="s">
        <v>96</v>
      </c>
      <c r="D688" t="s">
        <v>99</v>
      </c>
      <c r="E688" t="s">
        <v>100</v>
      </c>
      <c r="F688" t="s">
        <v>409</v>
      </c>
      <c r="G688" t="s">
        <v>410</v>
      </c>
      <c r="H688">
        <v>-12</v>
      </c>
      <c r="I688">
        <v>-25</v>
      </c>
      <c r="J688">
        <v>80</v>
      </c>
      <c r="K688">
        <v>67</v>
      </c>
      <c r="L688">
        <v>1</v>
      </c>
      <c r="M688" t="b">
        <f t="shared" si="66"/>
        <v>0</v>
      </c>
      <c r="N688" s="4">
        <f t="shared" si="67"/>
        <v>0</v>
      </c>
      <c r="O688" t="b">
        <f t="shared" si="63"/>
        <v>0</v>
      </c>
      <c r="P688" s="4">
        <v>2</v>
      </c>
      <c r="AI688">
        <f t="shared" ca="1" si="64"/>
        <v>6.9197971198720039</v>
      </c>
      <c r="AJ688">
        <f t="shared" ca="1" si="65"/>
        <v>-25.03685229492546</v>
      </c>
    </row>
    <row r="689" spans="1:36" x14ac:dyDescent="0.2">
      <c r="A689">
        <v>21</v>
      </c>
      <c r="B689">
        <v>5</v>
      </c>
      <c r="C689" t="s">
        <v>96</v>
      </c>
      <c r="D689" t="s">
        <v>257</v>
      </c>
      <c r="E689" t="s">
        <v>258</v>
      </c>
      <c r="F689" t="s">
        <v>137</v>
      </c>
      <c r="G689" t="s">
        <v>138</v>
      </c>
      <c r="H689">
        <v>-6</v>
      </c>
      <c r="I689">
        <v>-2</v>
      </c>
      <c r="J689">
        <v>112</v>
      </c>
      <c r="K689">
        <v>116</v>
      </c>
      <c r="L689">
        <v>1</v>
      </c>
      <c r="M689" t="b">
        <f t="shared" si="66"/>
        <v>0</v>
      </c>
      <c r="N689" s="4">
        <f t="shared" si="67"/>
        <v>0</v>
      </c>
      <c r="O689" t="b">
        <f t="shared" si="63"/>
        <v>0</v>
      </c>
      <c r="P689" s="4">
        <v>2</v>
      </c>
      <c r="AI689">
        <f t="shared" ca="1" si="64"/>
        <v>4.92106349515071</v>
      </c>
      <c r="AJ689">
        <f t="shared" ca="1" si="65"/>
        <v>-1.9310002893563327</v>
      </c>
    </row>
    <row r="690" spans="1:36" x14ac:dyDescent="0.2">
      <c r="A690">
        <v>5</v>
      </c>
      <c r="B690">
        <v>3</v>
      </c>
      <c r="C690" t="s">
        <v>96</v>
      </c>
      <c r="D690" t="s">
        <v>137</v>
      </c>
      <c r="E690" t="s">
        <v>138</v>
      </c>
      <c r="F690" t="s">
        <v>257</v>
      </c>
      <c r="G690" t="s">
        <v>258</v>
      </c>
      <c r="H690">
        <v>20</v>
      </c>
      <c r="I690">
        <v>14</v>
      </c>
      <c r="J690">
        <v>116</v>
      </c>
      <c r="K690">
        <v>110</v>
      </c>
      <c r="L690">
        <v>0</v>
      </c>
      <c r="M690" t="b">
        <f t="shared" si="66"/>
        <v>1</v>
      </c>
      <c r="N690" s="4">
        <f t="shared" si="67"/>
        <v>0</v>
      </c>
      <c r="O690" t="b">
        <f t="shared" si="63"/>
        <v>0</v>
      </c>
      <c r="P690" s="4">
        <v>2</v>
      </c>
      <c r="AI690">
        <f t="shared" ca="1" si="64"/>
        <v>3.0405859640310773</v>
      </c>
      <c r="AJ690">
        <f t="shared" ca="1" si="65"/>
        <v>13.92979857751261</v>
      </c>
    </row>
    <row r="691" spans="1:36" x14ac:dyDescent="0.2">
      <c r="A691">
        <v>16</v>
      </c>
      <c r="B691">
        <v>7</v>
      </c>
      <c r="C691" t="s">
        <v>96</v>
      </c>
      <c r="D691" t="s">
        <v>137</v>
      </c>
      <c r="E691" t="s">
        <v>138</v>
      </c>
      <c r="F691" t="s">
        <v>411</v>
      </c>
      <c r="G691" t="s">
        <v>412</v>
      </c>
      <c r="H691">
        <v>-3</v>
      </c>
      <c r="I691">
        <v>-7</v>
      </c>
      <c r="J691">
        <v>52</v>
      </c>
      <c r="K691">
        <v>48</v>
      </c>
      <c r="L691">
        <v>1</v>
      </c>
      <c r="M691" t="b">
        <f t="shared" si="66"/>
        <v>0</v>
      </c>
      <c r="N691" s="4">
        <f t="shared" si="67"/>
        <v>0</v>
      </c>
      <c r="O691" t="b">
        <f t="shared" si="63"/>
        <v>0</v>
      </c>
      <c r="P691" s="4">
        <v>2</v>
      </c>
      <c r="AI691">
        <f t="shared" ca="1" si="64"/>
        <v>6.9821633327882422</v>
      </c>
      <c r="AJ691">
        <f t="shared" ca="1" si="65"/>
        <v>-6.9105036672438303</v>
      </c>
    </row>
    <row r="692" spans="1:36" x14ac:dyDescent="0.2">
      <c r="A692">
        <v>7</v>
      </c>
      <c r="B692">
        <v>5</v>
      </c>
      <c r="C692" t="s">
        <v>96</v>
      </c>
      <c r="D692" t="s">
        <v>67</v>
      </c>
      <c r="E692" t="s">
        <v>68</v>
      </c>
      <c r="F692" t="s">
        <v>137</v>
      </c>
      <c r="G692" t="s">
        <v>138</v>
      </c>
      <c r="H692">
        <v>-6</v>
      </c>
      <c r="I692">
        <v>7</v>
      </c>
      <c r="J692">
        <v>107</v>
      </c>
      <c r="K692">
        <v>120</v>
      </c>
      <c r="L692">
        <v>1</v>
      </c>
      <c r="M692" t="b">
        <f t="shared" si="66"/>
        <v>1</v>
      </c>
      <c r="N692" s="4">
        <f t="shared" si="67"/>
        <v>0</v>
      </c>
      <c r="O692" t="b">
        <f t="shared" si="63"/>
        <v>0</v>
      </c>
      <c r="P692" s="4">
        <v>2</v>
      </c>
      <c r="AI692">
        <f t="shared" ca="1" si="64"/>
        <v>4.9442289983927878</v>
      </c>
      <c r="AJ692">
        <f t="shared" ca="1" si="65"/>
        <v>6.9433220622794494</v>
      </c>
    </row>
    <row r="693" spans="1:36" x14ac:dyDescent="0.2">
      <c r="A693">
        <v>8</v>
      </c>
      <c r="B693">
        <v>6</v>
      </c>
      <c r="C693" t="s">
        <v>96</v>
      </c>
      <c r="D693" t="s">
        <v>166</v>
      </c>
      <c r="E693" t="s">
        <v>167</v>
      </c>
      <c r="F693" t="s">
        <v>128</v>
      </c>
      <c r="G693" t="s">
        <v>83</v>
      </c>
      <c r="H693">
        <v>-4</v>
      </c>
      <c r="I693">
        <v>-16</v>
      </c>
      <c r="J693">
        <v>147</v>
      </c>
      <c r="K693">
        <v>135</v>
      </c>
      <c r="L693">
        <v>1</v>
      </c>
      <c r="M693" t="b">
        <f t="shared" si="66"/>
        <v>0</v>
      </c>
      <c r="N693" s="4">
        <f t="shared" si="67"/>
        <v>0</v>
      </c>
      <c r="O693" t="b">
        <f t="shared" si="63"/>
        <v>0</v>
      </c>
      <c r="P693" s="4">
        <v>2</v>
      </c>
      <c r="AI693">
        <f t="shared" ca="1" si="64"/>
        <v>5.9023586690271204</v>
      </c>
      <c r="AJ693">
        <f t="shared" ca="1" si="65"/>
        <v>-15.939194903315078</v>
      </c>
    </row>
    <row r="694" spans="1:36" x14ac:dyDescent="0.2">
      <c r="A694">
        <v>16</v>
      </c>
      <c r="B694">
        <v>7</v>
      </c>
      <c r="C694" t="s">
        <v>96</v>
      </c>
      <c r="D694" t="s">
        <v>407</v>
      </c>
      <c r="E694" t="s">
        <v>408</v>
      </c>
      <c r="F694" t="s">
        <v>101</v>
      </c>
      <c r="G694" t="s">
        <v>102</v>
      </c>
      <c r="H694">
        <v>-10</v>
      </c>
      <c r="I694">
        <v>13</v>
      </c>
      <c r="J694">
        <v>57</v>
      </c>
      <c r="K694">
        <v>80</v>
      </c>
      <c r="L694">
        <v>0</v>
      </c>
      <c r="M694" t="b">
        <f t="shared" si="66"/>
        <v>1</v>
      </c>
      <c r="N694" s="4">
        <f t="shared" si="67"/>
        <v>0</v>
      </c>
      <c r="O694" t="b">
        <f t="shared" si="63"/>
        <v>0</v>
      </c>
      <c r="P694" s="4">
        <v>2</v>
      </c>
      <c r="AI694">
        <f t="shared" ca="1" si="64"/>
        <v>6.9437263831612803</v>
      </c>
      <c r="AJ694">
        <f t="shared" ca="1" si="65"/>
        <v>12.969127153297741</v>
      </c>
    </row>
    <row r="695" spans="1:36" x14ac:dyDescent="0.2">
      <c r="A695">
        <v>14</v>
      </c>
      <c r="B695">
        <v>5</v>
      </c>
      <c r="C695" t="s">
        <v>96</v>
      </c>
      <c r="D695" t="s">
        <v>24</v>
      </c>
      <c r="E695" t="s">
        <v>25</v>
      </c>
      <c r="F695" t="s">
        <v>101</v>
      </c>
      <c r="G695" t="s">
        <v>102</v>
      </c>
      <c r="H695">
        <v>1</v>
      </c>
      <c r="I695">
        <v>-16</v>
      </c>
      <c r="J695">
        <v>199</v>
      </c>
      <c r="K695">
        <v>182</v>
      </c>
      <c r="L695">
        <v>1</v>
      </c>
      <c r="M695" t="b">
        <f t="shared" si="66"/>
        <v>0</v>
      </c>
      <c r="N695" s="4">
        <f t="shared" si="67"/>
        <v>0</v>
      </c>
      <c r="O695" t="b">
        <f t="shared" si="63"/>
        <v>0</v>
      </c>
      <c r="P695" s="4">
        <v>1</v>
      </c>
      <c r="AI695">
        <f t="shared" ca="1" si="64"/>
        <v>5.0176189561646156</v>
      </c>
      <c r="AJ695">
        <f t="shared" ca="1" si="65"/>
        <v>-16.027550757595623</v>
      </c>
    </row>
    <row r="696" spans="1:36" x14ac:dyDescent="0.2">
      <c r="A696">
        <v>26</v>
      </c>
      <c r="B696">
        <v>3</v>
      </c>
      <c r="C696" t="s">
        <v>96</v>
      </c>
      <c r="D696" t="s">
        <v>413</v>
      </c>
      <c r="E696" t="s">
        <v>414</v>
      </c>
      <c r="F696" t="s">
        <v>126</v>
      </c>
      <c r="G696" t="s">
        <v>127</v>
      </c>
      <c r="H696">
        <v>1</v>
      </c>
      <c r="I696">
        <v>10</v>
      </c>
      <c r="J696">
        <v>55</v>
      </c>
      <c r="K696">
        <v>64</v>
      </c>
      <c r="L696">
        <v>1</v>
      </c>
      <c r="M696" t="b">
        <f t="shared" si="66"/>
        <v>1</v>
      </c>
      <c r="N696" s="4">
        <f t="shared" si="67"/>
        <v>0</v>
      </c>
      <c r="O696" t="b">
        <f t="shared" si="63"/>
        <v>0</v>
      </c>
      <c r="P696" s="4">
        <v>2</v>
      </c>
      <c r="AI696">
        <f t="shared" ca="1" si="64"/>
        <v>2.9576182353554135</v>
      </c>
      <c r="AJ696">
        <f t="shared" ca="1" si="65"/>
        <v>10.021080310256449</v>
      </c>
    </row>
    <row r="697" spans="1:36" x14ac:dyDescent="0.2">
      <c r="A697">
        <v>6</v>
      </c>
      <c r="B697">
        <v>4</v>
      </c>
      <c r="C697" t="s">
        <v>96</v>
      </c>
      <c r="D697" t="s">
        <v>54</v>
      </c>
      <c r="E697" t="s">
        <v>55</v>
      </c>
      <c r="F697" t="s">
        <v>375</v>
      </c>
      <c r="G697" t="s">
        <v>376</v>
      </c>
      <c r="H697">
        <v>-1</v>
      </c>
      <c r="I697">
        <v>-16</v>
      </c>
      <c r="J697">
        <v>116</v>
      </c>
      <c r="K697">
        <v>101</v>
      </c>
      <c r="L697">
        <v>0</v>
      </c>
      <c r="M697" t="b">
        <f t="shared" si="66"/>
        <v>0</v>
      </c>
      <c r="N697" s="4">
        <f t="shared" si="67"/>
        <v>0</v>
      </c>
      <c r="O697" t="b">
        <f t="shared" si="63"/>
        <v>0</v>
      </c>
      <c r="P697" s="4">
        <v>2</v>
      </c>
      <c r="AI697">
        <f t="shared" ca="1" si="64"/>
        <v>3.9485777949497307</v>
      </c>
      <c r="AJ697">
        <f t="shared" ca="1" si="65"/>
        <v>-15.916111291584647</v>
      </c>
    </row>
    <row r="698" spans="1:36" x14ac:dyDescent="0.2">
      <c r="A698">
        <v>1</v>
      </c>
      <c r="B698">
        <v>6</v>
      </c>
      <c r="C698" t="s">
        <v>96</v>
      </c>
      <c r="D698" t="s">
        <v>99</v>
      </c>
      <c r="E698" t="s">
        <v>100</v>
      </c>
      <c r="F698" t="s">
        <v>415</v>
      </c>
      <c r="G698" t="s">
        <v>416</v>
      </c>
      <c r="H698">
        <v>-10</v>
      </c>
      <c r="I698">
        <v>-15</v>
      </c>
      <c r="J698">
        <v>83</v>
      </c>
      <c r="K698">
        <v>78</v>
      </c>
      <c r="L698">
        <v>0</v>
      </c>
      <c r="M698" t="b">
        <f t="shared" si="66"/>
        <v>0</v>
      </c>
      <c r="N698" s="4">
        <f t="shared" si="67"/>
        <v>0</v>
      </c>
      <c r="O698" t="b">
        <f t="shared" si="63"/>
        <v>0</v>
      </c>
      <c r="P698" s="4">
        <v>2</v>
      </c>
      <c r="AI698">
        <f t="shared" ca="1" si="64"/>
        <v>6.0803332061599882</v>
      </c>
      <c r="AJ698">
        <f t="shared" ca="1" si="65"/>
        <v>-15.035399189918273</v>
      </c>
    </row>
    <row r="699" spans="1:36" x14ac:dyDescent="0.2">
      <c r="A699">
        <v>12</v>
      </c>
      <c r="B699">
        <v>3</v>
      </c>
      <c r="C699" t="s">
        <v>96</v>
      </c>
      <c r="D699" t="s">
        <v>377</v>
      </c>
      <c r="E699" t="s">
        <v>378</v>
      </c>
      <c r="F699" t="s">
        <v>99</v>
      </c>
      <c r="G699" t="s">
        <v>100</v>
      </c>
      <c r="H699">
        <v>22</v>
      </c>
      <c r="I699">
        <v>3</v>
      </c>
      <c r="J699">
        <v>118</v>
      </c>
      <c r="K699">
        <v>99</v>
      </c>
      <c r="L699">
        <v>0</v>
      </c>
      <c r="M699" t="b">
        <f t="shared" si="66"/>
        <v>1</v>
      </c>
      <c r="N699" s="4">
        <f t="shared" si="67"/>
        <v>0</v>
      </c>
      <c r="O699" t="b">
        <f t="shared" si="63"/>
        <v>0</v>
      </c>
      <c r="P699" s="4">
        <v>2</v>
      </c>
      <c r="AI699">
        <f t="shared" ca="1" si="64"/>
        <v>2.9566561567215359</v>
      </c>
      <c r="AJ699">
        <f t="shared" ca="1" si="65"/>
        <v>2.9653393533881149</v>
      </c>
    </row>
    <row r="700" spans="1:36" x14ac:dyDescent="0.2">
      <c r="A700">
        <v>24</v>
      </c>
      <c r="B700">
        <v>1</v>
      </c>
      <c r="C700" t="s">
        <v>96</v>
      </c>
      <c r="D700" t="s">
        <v>377</v>
      </c>
      <c r="E700" t="s">
        <v>378</v>
      </c>
      <c r="F700" t="s">
        <v>99</v>
      </c>
      <c r="G700" t="s">
        <v>100</v>
      </c>
      <c r="H700">
        <v>-2</v>
      </c>
      <c r="I700">
        <v>-3</v>
      </c>
      <c r="J700">
        <v>118</v>
      </c>
      <c r="K700">
        <v>117</v>
      </c>
      <c r="L700">
        <v>1</v>
      </c>
      <c r="M700" t="b">
        <f t="shared" si="66"/>
        <v>0</v>
      </c>
      <c r="N700" s="4">
        <f t="shared" si="67"/>
        <v>0</v>
      </c>
      <c r="O700" t="b">
        <f t="shared" si="63"/>
        <v>0</v>
      </c>
      <c r="P700" s="4">
        <v>2</v>
      </c>
      <c r="AI700">
        <f t="shared" ca="1" si="64"/>
        <v>1.0556600132457863</v>
      </c>
      <c r="AJ700">
        <f t="shared" ca="1" si="65"/>
        <v>-3.0657711196073651</v>
      </c>
    </row>
    <row r="701" spans="1:36" x14ac:dyDescent="0.2">
      <c r="A701">
        <v>16</v>
      </c>
      <c r="B701">
        <v>7</v>
      </c>
      <c r="C701" t="s">
        <v>96</v>
      </c>
      <c r="D701" t="s">
        <v>375</v>
      </c>
      <c r="E701" t="s">
        <v>376</v>
      </c>
      <c r="F701" t="s">
        <v>99</v>
      </c>
      <c r="G701" t="s">
        <v>100</v>
      </c>
      <c r="H701">
        <v>6</v>
      </c>
      <c r="I701">
        <v>-6</v>
      </c>
      <c r="J701">
        <v>91</v>
      </c>
      <c r="K701">
        <v>79</v>
      </c>
      <c r="L701">
        <v>0</v>
      </c>
      <c r="M701" t="b">
        <f t="shared" si="66"/>
        <v>0</v>
      </c>
      <c r="N701" s="4">
        <f t="shared" si="67"/>
        <v>0</v>
      </c>
      <c r="O701" t="b">
        <f t="shared" si="63"/>
        <v>0</v>
      </c>
      <c r="P701" s="4">
        <v>2</v>
      </c>
      <c r="AI701">
        <f t="shared" ca="1" si="64"/>
        <v>7.0158854455881237</v>
      </c>
      <c r="AJ701">
        <f t="shared" ca="1" si="65"/>
        <v>-5.9415984344889665</v>
      </c>
    </row>
    <row r="702" spans="1:36" x14ac:dyDescent="0.2">
      <c r="A702">
        <v>3</v>
      </c>
      <c r="B702">
        <v>1</v>
      </c>
      <c r="C702" t="s">
        <v>96</v>
      </c>
      <c r="D702" t="s">
        <v>67</v>
      </c>
      <c r="E702" t="s">
        <v>68</v>
      </c>
      <c r="F702" t="s">
        <v>126</v>
      </c>
      <c r="G702" t="s">
        <v>127</v>
      </c>
      <c r="H702">
        <v>23</v>
      </c>
      <c r="I702">
        <v>14</v>
      </c>
      <c r="J702">
        <v>238</v>
      </c>
      <c r="K702">
        <v>229</v>
      </c>
      <c r="L702">
        <v>0</v>
      </c>
      <c r="M702" t="b">
        <f t="shared" si="66"/>
        <v>1</v>
      </c>
      <c r="N702" s="4">
        <f t="shared" si="67"/>
        <v>0</v>
      </c>
      <c r="O702" t="b">
        <f t="shared" si="63"/>
        <v>0</v>
      </c>
      <c r="P702" s="4">
        <v>1</v>
      </c>
      <c r="AI702">
        <f t="shared" ca="1" si="64"/>
        <v>0.97280034998073994</v>
      </c>
      <c r="AJ702">
        <f t="shared" ca="1" si="65"/>
        <v>13.930501306132541</v>
      </c>
    </row>
    <row r="703" spans="1:36" x14ac:dyDescent="0.2">
      <c r="A703">
        <v>17</v>
      </c>
      <c r="B703">
        <v>1</v>
      </c>
      <c r="C703" t="s">
        <v>96</v>
      </c>
      <c r="D703" t="s">
        <v>417</v>
      </c>
      <c r="E703" t="s">
        <v>418</v>
      </c>
      <c r="F703" t="s">
        <v>67</v>
      </c>
      <c r="G703" t="s">
        <v>68</v>
      </c>
      <c r="H703">
        <v>0</v>
      </c>
      <c r="I703">
        <v>-2</v>
      </c>
      <c r="J703">
        <v>66</v>
      </c>
      <c r="K703">
        <v>64</v>
      </c>
      <c r="L703">
        <v>1</v>
      </c>
      <c r="M703" t="b">
        <f t="shared" si="66"/>
        <v>0</v>
      </c>
      <c r="N703" s="4">
        <f t="shared" si="67"/>
        <v>0</v>
      </c>
      <c r="O703" t="b">
        <f t="shared" si="63"/>
        <v>0</v>
      </c>
      <c r="P703" s="4">
        <v>2</v>
      </c>
      <c r="AI703">
        <f t="shared" ca="1" si="64"/>
        <v>1.04130682910695</v>
      </c>
      <c r="AJ703">
        <f t="shared" ca="1" si="65"/>
        <v>-2.0846301798264735</v>
      </c>
    </row>
    <row r="704" spans="1:36" x14ac:dyDescent="0.2">
      <c r="A704">
        <v>26</v>
      </c>
      <c r="B704">
        <v>3</v>
      </c>
      <c r="C704" t="s">
        <v>96</v>
      </c>
      <c r="D704" t="s">
        <v>419</v>
      </c>
      <c r="E704" t="s">
        <v>420</v>
      </c>
      <c r="F704" t="s">
        <v>99</v>
      </c>
      <c r="G704" t="s">
        <v>100</v>
      </c>
      <c r="H704">
        <v>20</v>
      </c>
      <c r="I704">
        <v>26</v>
      </c>
      <c r="J704">
        <v>93</v>
      </c>
      <c r="K704">
        <v>99</v>
      </c>
      <c r="L704">
        <v>1</v>
      </c>
      <c r="M704" t="b">
        <f t="shared" si="66"/>
        <v>1</v>
      </c>
      <c r="N704" s="4">
        <f t="shared" si="67"/>
        <v>0</v>
      </c>
      <c r="O704" t="b">
        <f t="shared" si="63"/>
        <v>0</v>
      </c>
      <c r="P704" s="4">
        <v>2</v>
      </c>
      <c r="AI704">
        <f t="shared" ca="1" si="64"/>
        <v>2.9123783743911971</v>
      </c>
      <c r="AJ704">
        <f t="shared" ca="1" si="65"/>
        <v>25.97314536477516</v>
      </c>
    </row>
    <row r="705" spans="1:36" x14ac:dyDescent="0.2">
      <c r="A705">
        <v>5</v>
      </c>
      <c r="B705">
        <v>3</v>
      </c>
      <c r="C705" t="s">
        <v>96</v>
      </c>
      <c r="D705" t="s">
        <v>126</v>
      </c>
      <c r="E705" t="s">
        <v>127</v>
      </c>
      <c r="F705" t="s">
        <v>421</v>
      </c>
      <c r="G705" t="s">
        <v>422</v>
      </c>
      <c r="H705">
        <v>-1</v>
      </c>
      <c r="I705">
        <v>-8</v>
      </c>
      <c r="J705">
        <v>52</v>
      </c>
      <c r="K705">
        <v>45</v>
      </c>
      <c r="L705">
        <v>1</v>
      </c>
      <c r="M705" t="b">
        <f t="shared" si="66"/>
        <v>0</v>
      </c>
      <c r="N705" s="4">
        <f t="shared" si="67"/>
        <v>0</v>
      </c>
      <c r="O705" t="b">
        <f t="shared" si="63"/>
        <v>0</v>
      </c>
      <c r="P705" s="4">
        <v>2</v>
      </c>
      <c r="AI705">
        <f t="shared" ca="1" si="64"/>
        <v>2.9384066179158808</v>
      </c>
      <c r="AJ705">
        <f t="shared" ca="1" si="65"/>
        <v>-8.0300535660845629</v>
      </c>
    </row>
    <row r="706" spans="1:36" x14ac:dyDescent="0.2">
      <c r="A706">
        <v>25</v>
      </c>
      <c r="B706">
        <v>2</v>
      </c>
      <c r="C706" t="s">
        <v>96</v>
      </c>
      <c r="D706" t="s">
        <v>67</v>
      </c>
      <c r="E706" t="s">
        <v>68</v>
      </c>
      <c r="F706" t="s">
        <v>211</v>
      </c>
      <c r="G706" t="s">
        <v>212</v>
      </c>
      <c r="H706">
        <v>-5</v>
      </c>
      <c r="I706">
        <v>-14</v>
      </c>
      <c r="J706">
        <v>60</v>
      </c>
      <c r="K706">
        <v>51</v>
      </c>
      <c r="L706">
        <v>0</v>
      </c>
      <c r="M706" t="b">
        <f t="shared" si="66"/>
        <v>0</v>
      </c>
      <c r="N706" s="4">
        <f t="shared" si="67"/>
        <v>0</v>
      </c>
      <c r="O706" t="b">
        <f t="shared" ref="O706:O769" si="68">I706&gt;T$19</f>
        <v>0</v>
      </c>
      <c r="P706" s="4">
        <v>2</v>
      </c>
      <c r="AI706">
        <f t="shared" ref="AI706:AI769" ca="1" si="69">B706+RAND()*0.2+-0.1</f>
        <v>1.9109964745810935</v>
      </c>
      <c r="AJ706">
        <f t="shared" ref="AJ706:AJ769" ca="1" si="70">I706+RAND()*0.2+-0.1</f>
        <v>-13.909868169799017</v>
      </c>
    </row>
    <row r="707" spans="1:36" x14ac:dyDescent="0.2">
      <c r="A707">
        <v>9</v>
      </c>
      <c r="B707">
        <v>7</v>
      </c>
      <c r="C707" t="s">
        <v>96</v>
      </c>
      <c r="D707" t="s">
        <v>137</v>
      </c>
      <c r="E707" t="s">
        <v>138</v>
      </c>
      <c r="F707" t="s">
        <v>255</v>
      </c>
      <c r="G707" t="s">
        <v>256</v>
      </c>
      <c r="H707">
        <v>-2</v>
      </c>
      <c r="I707">
        <v>-6</v>
      </c>
      <c r="J707">
        <v>119</v>
      </c>
      <c r="K707">
        <v>115</v>
      </c>
      <c r="L707">
        <v>1</v>
      </c>
      <c r="M707" t="b">
        <f t="shared" ref="M707:M770" si="71">I707&gt;0</f>
        <v>0</v>
      </c>
      <c r="N707" s="4">
        <f t="shared" ref="N707:N770" si="72">IF(I707&gt;30,1,0)</f>
        <v>0</v>
      </c>
      <c r="O707" t="b">
        <f t="shared" si="68"/>
        <v>0</v>
      </c>
      <c r="P707" s="4">
        <v>2</v>
      </c>
      <c r="AI707">
        <f t="shared" ca="1" si="69"/>
        <v>6.9001024623357674</v>
      </c>
      <c r="AJ707">
        <f t="shared" ca="1" si="70"/>
        <v>-6.0041017474479563</v>
      </c>
    </row>
    <row r="708" spans="1:36" x14ac:dyDescent="0.2">
      <c r="A708">
        <v>6</v>
      </c>
      <c r="B708">
        <v>4</v>
      </c>
      <c r="C708" t="s">
        <v>122</v>
      </c>
      <c r="D708" t="s">
        <v>54</v>
      </c>
      <c r="E708" t="s">
        <v>55</v>
      </c>
      <c r="F708" t="s">
        <v>166</v>
      </c>
      <c r="G708" t="s">
        <v>167</v>
      </c>
      <c r="H708">
        <v>9</v>
      </c>
      <c r="I708">
        <v>19</v>
      </c>
      <c r="J708">
        <v>72</v>
      </c>
      <c r="K708">
        <v>82</v>
      </c>
      <c r="L708">
        <v>1</v>
      </c>
      <c r="M708" t="b">
        <f t="shared" si="71"/>
        <v>1</v>
      </c>
      <c r="N708" s="4">
        <f t="shared" si="72"/>
        <v>0</v>
      </c>
      <c r="O708" t="b">
        <f t="shared" si="68"/>
        <v>0</v>
      </c>
      <c r="P708" s="4">
        <v>2</v>
      </c>
      <c r="AI708">
        <f t="shared" ca="1" si="69"/>
        <v>3.9699088335699844</v>
      </c>
      <c r="AJ708">
        <f t="shared" ca="1" si="70"/>
        <v>19.079615199350904</v>
      </c>
    </row>
    <row r="709" spans="1:36" x14ac:dyDescent="0.2">
      <c r="A709">
        <v>26</v>
      </c>
      <c r="B709">
        <v>3</v>
      </c>
      <c r="C709" t="s">
        <v>122</v>
      </c>
      <c r="D709" t="s">
        <v>24</v>
      </c>
      <c r="E709" t="s">
        <v>25</v>
      </c>
      <c r="F709" t="s">
        <v>423</v>
      </c>
      <c r="G709" t="s">
        <v>424</v>
      </c>
      <c r="H709">
        <v>3</v>
      </c>
      <c r="I709">
        <v>-2</v>
      </c>
      <c r="J709">
        <v>72</v>
      </c>
      <c r="K709">
        <v>67</v>
      </c>
      <c r="L709">
        <v>0</v>
      </c>
      <c r="M709" t="b">
        <f t="shared" si="71"/>
        <v>0</v>
      </c>
      <c r="N709" s="4">
        <f t="shared" si="72"/>
        <v>0</v>
      </c>
      <c r="O709" t="b">
        <f t="shared" si="68"/>
        <v>0</v>
      </c>
      <c r="P709" s="4">
        <v>2</v>
      </c>
      <c r="AI709">
        <f t="shared" ca="1" si="69"/>
        <v>2.9932281993357051</v>
      </c>
      <c r="AJ709">
        <f t="shared" ca="1" si="70"/>
        <v>-2.0745758428996011</v>
      </c>
    </row>
    <row r="710" spans="1:36" x14ac:dyDescent="0.2">
      <c r="A710">
        <v>21</v>
      </c>
      <c r="B710">
        <v>5</v>
      </c>
      <c r="C710" t="s">
        <v>96</v>
      </c>
      <c r="D710" t="s">
        <v>389</v>
      </c>
      <c r="E710" t="s">
        <v>390</v>
      </c>
      <c r="F710" t="s">
        <v>137</v>
      </c>
      <c r="G710" t="s">
        <v>138</v>
      </c>
      <c r="H710">
        <v>-10</v>
      </c>
      <c r="I710">
        <v>-14</v>
      </c>
      <c r="J710">
        <v>107</v>
      </c>
      <c r="K710">
        <v>103</v>
      </c>
      <c r="L710">
        <v>1</v>
      </c>
      <c r="M710" t="b">
        <f t="shared" si="71"/>
        <v>0</v>
      </c>
      <c r="N710" s="4">
        <f t="shared" si="72"/>
        <v>0</v>
      </c>
      <c r="O710" t="b">
        <f t="shared" si="68"/>
        <v>0</v>
      </c>
      <c r="P710" s="4">
        <v>2</v>
      </c>
      <c r="AI710">
        <f t="shared" ca="1" si="69"/>
        <v>4.9133382771707543</v>
      </c>
      <c r="AJ710">
        <f t="shared" ca="1" si="70"/>
        <v>-13.947139237134321</v>
      </c>
    </row>
    <row r="711" spans="1:36" x14ac:dyDescent="0.2">
      <c r="A711">
        <v>28</v>
      </c>
      <c r="B711">
        <v>5</v>
      </c>
      <c r="C711" t="s">
        <v>96</v>
      </c>
      <c r="D711" t="s">
        <v>99</v>
      </c>
      <c r="E711" t="s">
        <v>100</v>
      </c>
      <c r="F711" t="s">
        <v>399</v>
      </c>
      <c r="G711" t="s">
        <v>400</v>
      </c>
      <c r="H711">
        <v>-5</v>
      </c>
      <c r="I711">
        <v>-13</v>
      </c>
      <c r="J711">
        <v>118</v>
      </c>
      <c r="K711">
        <v>110</v>
      </c>
      <c r="L711">
        <v>0</v>
      </c>
      <c r="M711" t="b">
        <f t="shared" si="71"/>
        <v>0</v>
      </c>
      <c r="N711" s="4">
        <f t="shared" si="72"/>
        <v>0</v>
      </c>
      <c r="O711" t="b">
        <f t="shared" si="68"/>
        <v>0</v>
      </c>
      <c r="P711" s="4">
        <v>2</v>
      </c>
      <c r="AI711">
        <f t="shared" ca="1" si="69"/>
        <v>4.9952038243940526</v>
      </c>
      <c r="AJ711">
        <f t="shared" ca="1" si="70"/>
        <v>-12.996892667227222</v>
      </c>
    </row>
    <row r="712" spans="1:36" x14ac:dyDescent="0.2">
      <c r="A712">
        <v>22</v>
      </c>
      <c r="B712">
        <v>6</v>
      </c>
      <c r="C712" t="s">
        <v>96</v>
      </c>
      <c r="D712" t="s">
        <v>67</v>
      </c>
      <c r="E712" t="s">
        <v>68</v>
      </c>
      <c r="F712" t="s">
        <v>170</v>
      </c>
      <c r="G712" t="s">
        <v>171</v>
      </c>
      <c r="H712">
        <v>-1</v>
      </c>
      <c r="I712">
        <v>5</v>
      </c>
      <c r="J712">
        <v>118</v>
      </c>
      <c r="K712">
        <v>124</v>
      </c>
      <c r="L712">
        <v>1</v>
      </c>
      <c r="M712" t="b">
        <f t="shared" si="71"/>
        <v>1</v>
      </c>
      <c r="N712" s="4">
        <f t="shared" si="72"/>
        <v>0</v>
      </c>
      <c r="O712" t="b">
        <f t="shared" si="68"/>
        <v>0</v>
      </c>
      <c r="P712" s="4">
        <v>2</v>
      </c>
      <c r="AI712">
        <f t="shared" ca="1" si="69"/>
        <v>5.9568639605595992</v>
      </c>
      <c r="AJ712">
        <f t="shared" ca="1" si="70"/>
        <v>4.999915935784764</v>
      </c>
    </row>
    <row r="713" spans="1:36" x14ac:dyDescent="0.2">
      <c r="A713">
        <v>25</v>
      </c>
      <c r="B713">
        <v>2</v>
      </c>
      <c r="C713" t="s">
        <v>96</v>
      </c>
      <c r="D713" t="s">
        <v>101</v>
      </c>
      <c r="E713" t="s">
        <v>102</v>
      </c>
      <c r="F713" t="s">
        <v>137</v>
      </c>
      <c r="G713" t="s">
        <v>138</v>
      </c>
      <c r="H713">
        <v>2</v>
      </c>
      <c r="I713">
        <v>-2</v>
      </c>
      <c r="J713">
        <v>110</v>
      </c>
      <c r="K713">
        <v>106</v>
      </c>
      <c r="L713">
        <v>1</v>
      </c>
      <c r="M713" t="b">
        <f t="shared" si="71"/>
        <v>0</v>
      </c>
      <c r="N713" s="4">
        <f t="shared" si="72"/>
        <v>0</v>
      </c>
      <c r="O713" t="b">
        <f t="shared" si="68"/>
        <v>0</v>
      </c>
      <c r="P713" s="4">
        <v>2</v>
      </c>
      <c r="AI713">
        <f t="shared" ca="1" si="69"/>
        <v>2.0253515884262452</v>
      </c>
      <c r="AJ713">
        <f t="shared" ca="1" si="70"/>
        <v>-2.0054155462508745</v>
      </c>
    </row>
    <row r="714" spans="1:36" x14ac:dyDescent="0.2">
      <c r="A714">
        <v>23</v>
      </c>
      <c r="B714">
        <v>7</v>
      </c>
      <c r="C714" t="s">
        <v>96</v>
      </c>
      <c r="D714" t="s">
        <v>54</v>
      </c>
      <c r="E714" t="s">
        <v>55</v>
      </c>
      <c r="F714" t="s">
        <v>166</v>
      </c>
      <c r="G714" t="s">
        <v>167</v>
      </c>
      <c r="H714">
        <v>1</v>
      </c>
      <c r="I714">
        <v>-5</v>
      </c>
      <c r="J714">
        <v>77</v>
      </c>
      <c r="K714">
        <v>71</v>
      </c>
      <c r="L714">
        <v>0</v>
      </c>
      <c r="M714" t="b">
        <f t="shared" si="71"/>
        <v>0</v>
      </c>
      <c r="N714" s="4">
        <f t="shared" si="72"/>
        <v>0</v>
      </c>
      <c r="O714" t="b">
        <f t="shared" si="68"/>
        <v>0</v>
      </c>
      <c r="P714" s="4">
        <v>2</v>
      </c>
      <c r="AI714">
        <f t="shared" ca="1" si="69"/>
        <v>6.9527633692008299</v>
      </c>
      <c r="AJ714">
        <f t="shared" ca="1" si="70"/>
        <v>-5.0089214105484858</v>
      </c>
    </row>
    <row r="715" spans="1:36" x14ac:dyDescent="0.2">
      <c r="A715">
        <v>27</v>
      </c>
      <c r="B715">
        <v>4</v>
      </c>
      <c r="C715" t="s">
        <v>96</v>
      </c>
      <c r="D715" t="s">
        <v>137</v>
      </c>
      <c r="E715" t="s">
        <v>138</v>
      </c>
      <c r="F715" t="s">
        <v>221</v>
      </c>
      <c r="G715" t="s">
        <v>222</v>
      </c>
      <c r="H715">
        <v>23</v>
      </c>
      <c r="I715">
        <v>14</v>
      </c>
      <c r="J715">
        <v>173</v>
      </c>
      <c r="K715">
        <v>164</v>
      </c>
      <c r="L715">
        <v>1</v>
      </c>
      <c r="M715" t="b">
        <f t="shared" si="71"/>
        <v>1</v>
      </c>
      <c r="N715" s="4">
        <f t="shared" si="72"/>
        <v>0</v>
      </c>
      <c r="O715" t="b">
        <f t="shared" si="68"/>
        <v>0</v>
      </c>
      <c r="P715" s="4">
        <v>2</v>
      </c>
      <c r="AI715">
        <f t="shared" ca="1" si="69"/>
        <v>3.9907530876751571</v>
      </c>
      <c r="AJ715">
        <f t="shared" ca="1" si="70"/>
        <v>14.027055705486919</v>
      </c>
    </row>
    <row r="716" spans="1:36" x14ac:dyDescent="0.2">
      <c r="A716">
        <v>6</v>
      </c>
      <c r="B716">
        <v>4</v>
      </c>
      <c r="C716" t="s">
        <v>96</v>
      </c>
      <c r="D716" t="s">
        <v>387</v>
      </c>
      <c r="E716" t="s">
        <v>388</v>
      </c>
      <c r="F716" t="s">
        <v>137</v>
      </c>
      <c r="G716" t="s">
        <v>138</v>
      </c>
      <c r="H716">
        <v>-4</v>
      </c>
      <c r="I716">
        <v>2</v>
      </c>
      <c r="J716">
        <v>95</v>
      </c>
      <c r="K716">
        <v>101</v>
      </c>
      <c r="L716">
        <v>0</v>
      </c>
      <c r="M716" t="b">
        <f t="shared" si="71"/>
        <v>1</v>
      </c>
      <c r="N716" s="4">
        <f t="shared" si="72"/>
        <v>0</v>
      </c>
      <c r="O716" t="b">
        <f t="shared" si="68"/>
        <v>0</v>
      </c>
      <c r="P716" s="4">
        <v>2</v>
      </c>
      <c r="AI716">
        <f t="shared" ca="1" si="69"/>
        <v>4.060647847521472</v>
      </c>
      <c r="AJ716">
        <f t="shared" ca="1" si="70"/>
        <v>2.0087851305583828</v>
      </c>
    </row>
    <row r="717" spans="1:36" x14ac:dyDescent="0.2">
      <c r="A717">
        <v>22</v>
      </c>
      <c r="B717">
        <v>6</v>
      </c>
      <c r="C717" t="s">
        <v>96</v>
      </c>
      <c r="D717" t="s">
        <v>60</v>
      </c>
      <c r="E717" t="s">
        <v>61</v>
      </c>
      <c r="F717" t="s">
        <v>387</v>
      </c>
      <c r="G717" t="s">
        <v>388</v>
      </c>
      <c r="H717">
        <v>-3</v>
      </c>
      <c r="I717">
        <v>-2</v>
      </c>
      <c r="J717">
        <v>125</v>
      </c>
      <c r="K717">
        <v>126</v>
      </c>
      <c r="L717">
        <v>1</v>
      </c>
      <c r="M717" t="b">
        <f t="shared" si="71"/>
        <v>0</v>
      </c>
      <c r="N717" s="4">
        <f t="shared" si="72"/>
        <v>0</v>
      </c>
      <c r="O717" t="b">
        <f t="shared" si="68"/>
        <v>0</v>
      </c>
      <c r="P717" s="4">
        <v>2</v>
      </c>
      <c r="AI717">
        <f t="shared" ca="1" si="69"/>
        <v>6.0222815503311518</v>
      </c>
      <c r="AJ717">
        <f t="shared" ca="1" si="70"/>
        <v>-1.9610960025673452</v>
      </c>
    </row>
    <row r="718" spans="1:36" x14ac:dyDescent="0.2">
      <c r="A718">
        <v>31</v>
      </c>
      <c r="B718">
        <v>1</v>
      </c>
      <c r="C718" t="s">
        <v>96</v>
      </c>
      <c r="D718" t="s">
        <v>367</v>
      </c>
      <c r="E718" t="s">
        <v>368</v>
      </c>
      <c r="F718" t="s">
        <v>137</v>
      </c>
      <c r="G718" t="s">
        <v>138</v>
      </c>
      <c r="H718">
        <v>-5</v>
      </c>
      <c r="I718">
        <v>-7</v>
      </c>
      <c r="J718">
        <v>67</v>
      </c>
      <c r="K718">
        <v>65</v>
      </c>
      <c r="L718">
        <v>0</v>
      </c>
      <c r="M718" t="b">
        <f t="shared" si="71"/>
        <v>0</v>
      </c>
      <c r="N718" s="4">
        <f t="shared" si="72"/>
        <v>0</v>
      </c>
      <c r="O718" t="b">
        <f t="shared" si="68"/>
        <v>0</v>
      </c>
      <c r="P718" s="4">
        <v>2</v>
      </c>
      <c r="AI718">
        <f t="shared" ca="1" si="69"/>
        <v>0.94000669896931488</v>
      </c>
      <c r="AJ718">
        <f t="shared" ca="1" si="70"/>
        <v>-7.0449537769110782</v>
      </c>
    </row>
    <row r="719" spans="1:36" x14ac:dyDescent="0.2">
      <c r="A719">
        <v>6</v>
      </c>
      <c r="B719">
        <v>4</v>
      </c>
      <c r="C719" t="s">
        <v>96</v>
      </c>
      <c r="D719" t="s">
        <v>60</v>
      </c>
      <c r="E719" t="s">
        <v>61</v>
      </c>
      <c r="F719" t="s">
        <v>92</v>
      </c>
      <c r="G719" t="s">
        <v>93</v>
      </c>
      <c r="H719">
        <v>0</v>
      </c>
      <c r="I719">
        <v>1</v>
      </c>
      <c r="J719">
        <v>129</v>
      </c>
      <c r="K719">
        <v>130</v>
      </c>
      <c r="L719">
        <v>1</v>
      </c>
      <c r="M719" t="b">
        <f t="shared" si="71"/>
        <v>1</v>
      </c>
      <c r="N719" s="4">
        <f t="shared" si="72"/>
        <v>0</v>
      </c>
      <c r="O719" t="b">
        <f t="shared" si="68"/>
        <v>0</v>
      </c>
      <c r="P719" s="4">
        <v>2</v>
      </c>
      <c r="AI719">
        <f t="shared" ca="1" si="69"/>
        <v>3.9327967737383118</v>
      </c>
      <c r="AJ719">
        <f t="shared" ca="1" si="70"/>
        <v>1.0787590597488959</v>
      </c>
    </row>
    <row r="720" spans="1:36" x14ac:dyDescent="0.2">
      <c r="A720">
        <v>8</v>
      </c>
      <c r="B720">
        <v>6</v>
      </c>
      <c r="C720" t="s">
        <v>96</v>
      </c>
      <c r="D720" t="s">
        <v>101</v>
      </c>
      <c r="E720" t="s">
        <v>102</v>
      </c>
      <c r="F720" t="s">
        <v>24</v>
      </c>
      <c r="G720" t="s">
        <v>25</v>
      </c>
      <c r="H720">
        <v>3</v>
      </c>
      <c r="I720">
        <v>12</v>
      </c>
      <c r="J720">
        <v>185</v>
      </c>
      <c r="K720">
        <v>194</v>
      </c>
      <c r="L720">
        <v>0</v>
      </c>
      <c r="M720" t="b">
        <f t="shared" si="71"/>
        <v>1</v>
      </c>
      <c r="N720" s="4">
        <f t="shared" si="72"/>
        <v>0</v>
      </c>
      <c r="O720" t="b">
        <f t="shared" si="68"/>
        <v>0</v>
      </c>
      <c r="P720" s="4">
        <v>2</v>
      </c>
      <c r="AI720">
        <f t="shared" ca="1" si="69"/>
        <v>5.9362229739933934</v>
      </c>
      <c r="AJ720">
        <f t="shared" ca="1" si="70"/>
        <v>11.902658113978323</v>
      </c>
    </row>
    <row r="721" spans="1:36" x14ac:dyDescent="0.2">
      <c r="A721">
        <v>1</v>
      </c>
      <c r="B721">
        <v>6</v>
      </c>
      <c r="C721" t="s">
        <v>96</v>
      </c>
      <c r="D721" t="s">
        <v>367</v>
      </c>
      <c r="E721" t="s">
        <v>368</v>
      </c>
      <c r="F721" t="s">
        <v>54</v>
      </c>
      <c r="G721" t="s">
        <v>55</v>
      </c>
      <c r="H721">
        <v>-3</v>
      </c>
      <c r="I721">
        <v>-3</v>
      </c>
      <c r="J721">
        <v>208</v>
      </c>
      <c r="K721">
        <v>208</v>
      </c>
      <c r="L721">
        <v>0</v>
      </c>
      <c r="M721" t="b">
        <f t="shared" si="71"/>
        <v>0</v>
      </c>
      <c r="N721" s="4">
        <f t="shared" si="72"/>
        <v>0</v>
      </c>
      <c r="O721" t="b">
        <f t="shared" si="68"/>
        <v>0</v>
      </c>
      <c r="P721" s="4">
        <v>1</v>
      </c>
      <c r="AI721">
        <f t="shared" ca="1" si="69"/>
        <v>6.0296325421148476</v>
      </c>
      <c r="AJ721">
        <f t="shared" ca="1" si="70"/>
        <v>-3.0243582175169608</v>
      </c>
    </row>
    <row r="722" spans="1:36" x14ac:dyDescent="0.2">
      <c r="A722">
        <v>8</v>
      </c>
      <c r="B722">
        <v>6</v>
      </c>
      <c r="C722" t="s">
        <v>96</v>
      </c>
      <c r="D722" t="s">
        <v>101</v>
      </c>
      <c r="E722" t="s">
        <v>102</v>
      </c>
      <c r="F722" t="s">
        <v>67</v>
      </c>
      <c r="G722" t="s">
        <v>68</v>
      </c>
      <c r="H722">
        <v>-4</v>
      </c>
      <c r="I722">
        <v>-9</v>
      </c>
      <c r="J722">
        <v>85</v>
      </c>
      <c r="K722">
        <v>80</v>
      </c>
      <c r="L722">
        <v>0</v>
      </c>
      <c r="M722" t="b">
        <f t="shared" si="71"/>
        <v>0</v>
      </c>
      <c r="N722" s="4">
        <f t="shared" si="72"/>
        <v>0</v>
      </c>
      <c r="O722" t="b">
        <f t="shared" si="68"/>
        <v>0</v>
      </c>
      <c r="P722" s="4">
        <v>2</v>
      </c>
      <c r="AI722">
        <f t="shared" ca="1" si="69"/>
        <v>5.9641266268999091</v>
      </c>
      <c r="AJ722">
        <f t="shared" ca="1" si="70"/>
        <v>-8.9022088725209496</v>
      </c>
    </row>
    <row r="723" spans="1:36" x14ac:dyDescent="0.2">
      <c r="A723">
        <v>1</v>
      </c>
      <c r="B723">
        <v>6</v>
      </c>
      <c r="C723" t="s">
        <v>96</v>
      </c>
      <c r="D723" t="s">
        <v>128</v>
      </c>
      <c r="E723" t="s">
        <v>83</v>
      </c>
      <c r="F723" t="s">
        <v>137</v>
      </c>
      <c r="G723" t="s">
        <v>138</v>
      </c>
      <c r="H723">
        <v>4</v>
      </c>
      <c r="I723">
        <v>-9</v>
      </c>
      <c r="J723">
        <v>187</v>
      </c>
      <c r="K723">
        <v>174</v>
      </c>
      <c r="L723">
        <v>1</v>
      </c>
      <c r="M723" t="b">
        <f t="shared" si="71"/>
        <v>0</v>
      </c>
      <c r="N723" s="4">
        <f t="shared" si="72"/>
        <v>0</v>
      </c>
      <c r="O723" t="b">
        <f t="shared" si="68"/>
        <v>0</v>
      </c>
      <c r="P723" s="4">
        <v>2</v>
      </c>
      <c r="AI723">
        <f t="shared" ca="1" si="69"/>
        <v>6.0258649454504924</v>
      </c>
      <c r="AJ723">
        <f t="shared" ca="1" si="70"/>
        <v>-8.9152981237487854</v>
      </c>
    </row>
    <row r="724" spans="1:36" x14ac:dyDescent="0.2">
      <c r="A724">
        <v>6</v>
      </c>
      <c r="B724">
        <v>4</v>
      </c>
      <c r="C724" t="s">
        <v>96</v>
      </c>
      <c r="D724" t="s">
        <v>54</v>
      </c>
      <c r="E724" t="s">
        <v>55</v>
      </c>
      <c r="F724" t="s">
        <v>118</v>
      </c>
      <c r="G724" t="s">
        <v>119</v>
      </c>
      <c r="H724">
        <v>-5</v>
      </c>
      <c r="I724">
        <v>-19</v>
      </c>
      <c r="J724">
        <v>48</v>
      </c>
      <c r="K724">
        <v>34</v>
      </c>
      <c r="L724">
        <v>0</v>
      </c>
      <c r="M724" t="b">
        <f t="shared" si="71"/>
        <v>0</v>
      </c>
      <c r="N724" s="4">
        <f t="shared" si="72"/>
        <v>0</v>
      </c>
      <c r="O724" t="b">
        <f t="shared" si="68"/>
        <v>0</v>
      </c>
      <c r="P724" s="4">
        <v>2</v>
      </c>
      <c r="AI724">
        <f t="shared" ca="1" si="69"/>
        <v>4.0214005311900465</v>
      </c>
      <c r="AJ724">
        <f t="shared" ca="1" si="70"/>
        <v>-18.983843612214933</v>
      </c>
    </row>
    <row r="725" spans="1:36" x14ac:dyDescent="0.2">
      <c r="A725">
        <v>13</v>
      </c>
      <c r="B725">
        <v>4</v>
      </c>
      <c r="C725" t="s">
        <v>96</v>
      </c>
      <c r="D725" t="s">
        <v>137</v>
      </c>
      <c r="E725" t="s">
        <v>138</v>
      </c>
      <c r="F725" t="s">
        <v>209</v>
      </c>
      <c r="G725" t="s">
        <v>210</v>
      </c>
      <c r="H725">
        <v>20</v>
      </c>
      <c r="I725">
        <v>15</v>
      </c>
      <c r="J725">
        <v>102</v>
      </c>
      <c r="K725">
        <v>97</v>
      </c>
      <c r="L725">
        <v>0</v>
      </c>
      <c r="M725" t="b">
        <f t="shared" si="71"/>
        <v>1</v>
      </c>
      <c r="N725" s="4">
        <f t="shared" si="72"/>
        <v>0</v>
      </c>
      <c r="O725" t="b">
        <f t="shared" si="68"/>
        <v>0</v>
      </c>
      <c r="P725" s="4">
        <v>2</v>
      </c>
      <c r="AI725">
        <f t="shared" ca="1" si="69"/>
        <v>3.9573169764080522</v>
      </c>
      <c r="AJ725">
        <f t="shared" ca="1" si="70"/>
        <v>15.057329613060828</v>
      </c>
    </row>
    <row r="726" spans="1:36" x14ac:dyDescent="0.2">
      <c r="A726">
        <v>23</v>
      </c>
      <c r="B726">
        <v>7</v>
      </c>
      <c r="C726" t="s">
        <v>96</v>
      </c>
      <c r="D726" t="s">
        <v>137</v>
      </c>
      <c r="E726" t="s">
        <v>138</v>
      </c>
      <c r="F726" t="s">
        <v>35</v>
      </c>
      <c r="G726" t="s">
        <v>36</v>
      </c>
      <c r="H726">
        <v>-6</v>
      </c>
      <c r="I726">
        <v>-10</v>
      </c>
      <c r="J726">
        <v>105</v>
      </c>
      <c r="K726">
        <v>101</v>
      </c>
      <c r="L726">
        <v>1</v>
      </c>
      <c r="M726" t="b">
        <f t="shared" si="71"/>
        <v>0</v>
      </c>
      <c r="N726" s="4">
        <f t="shared" si="72"/>
        <v>0</v>
      </c>
      <c r="O726" t="b">
        <f t="shared" si="68"/>
        <v>0</v>
      </c>
      <c r="P726" s="4">
        <v>2</v>
      </c>
      <c r="AI726">
        <f t="shared" ca="1" si="69"/>
        <v>7.0906500328369733</v>
      </c>
      <c r="AJ726">
        <f t="shared" ca="1" si="70"/>
        <v>-9.9495265371085502</v>
      </c>
    </row>
    <row r="727" spans="1:36" x14ac:dyDescent="0.2">
      <c r="A727">
        <v>22</v>
      </c>
      <c r="B727">
        <v>6</v>
      </c>
      <c r="C727" t="s">
        <v>96</v>
      </c>
      <c r="D727" t="s">
        <v>399</v>
      </c>
      <c r="E727" t="s">
        <v>400</v>
      </c>
      <c r="F727" t="s">
        <v>99</v>
      </c>
      <c r="G727" t="s">
        <v>100</v>
      </c>
      <c r="H727">
        <v>-15</v>
      </c>
      <c r="I727">
        <v>-7</v>
      </c>
      <c r="J727">
        <v>114</v>
      </c>
      <c r="K727">
        <v>122</v>
      </c>
      <c r="L727">
        <v>0</v>
      </c>
      <c r="M727" t="b">
        <f t="shared" si="71"/>
        <v>0</v>
      </c>
      <c r="N727" s="4">
        <f t="shared" si="72"/>
        <v>0</v>
      </c>
      <c r="O727" t="b">
        <f t="shared" si="68"/>
        <v>0</v>
      </c>
      <c r="P727" s="4">
        <v>2</v>
      </c>
      <c r="AI727">
        <f t="shared" ca="1" si="69"/>
        <v>6.0787245808033799</v>
      </c>
      <c r="AJ727">
        <f t="shared" ca="1" si="70"/>
        <v>-7.0703486972303757</v>
      </c>
    </row>
    <row r="728" spans="1:36" x14ac:dyDescent="0.2">
      <c r="A728">
        <v>20</v>
      </c>
      <c r="B728">
        <v>4</v>
      </c>
      <c r="C728" t="s">
        <v>96</v>
      </c>
      <c r="D728" t="s">
        <v>97</v>
      </c>
      <c r="E728" t="s">
        <v>98</v>
      </c>
      <c r="F728" t="s">
        <v>99</v>
      </c>
      <c r="G728" t="s">
        <v>100</v>
      </c>
      <c r="H728">
        <v>-10</v>
      </c>
      <c r="I728">
        <v>-19</v>
      </c>
      <c r="J728">
        <v>104</v>
      </c>
      <c r="K728">
        <v>95</v>
      </c>
      <c r="L728">
        <v>1</v>
      </c>
      <c r="M728" t="b">
        <f t="shared" si="71"/>
        <v>0</v>
      </c>
      <c r="N728" s="4">
        <f t="shared" si="72"/>
        <v>0</v>
      </c>
      <c r="O728" t="b">
        <f t="shared" si="68"/>
        <v>0</v>
      </c>
      <c r="P728" s="4">
        <v>2</v>
      </c>
      <c r="AI728">
        <f t="shared" ca="1" si="69"/>
        <v>4.0570556536490407</v>
      </c>
      <c r="AJ728">
        <f t="shared" ca="1" si="70"/>
        <v>-19.00578934349809</v>
      </c>
    </row>
    <row r="729" spans="1:36" x14ac:dyDescent="0.2">
      <c r="A729">
        <v>12</v>
      </c>
      <c r="B729">
        <v>3</v>
      </c>
      <c r="C729" t="s">
        <v>96</v>
      </c>
      <c r="D729" t="s">
        <v>67</v>
      </c>
      <c r="E729" t="s">
        <v>68</v>
      </c>
      <c r="F729" t="s">
        <v>389</v>
      </c>
      <c r="G729" t="s">
        <v>390</v>
      </c>
      <c r="H729">
        <v>-5</v>
      </c>
      <c r="I729">
        <v>-23</v>
      </c>
      <c r="J729">
        <v>98</v>
      </c>
      <c r="K729">
        <v>80</v>
      </c>
      <c r="L729">
        <v>0</v>
      </c>
      <c r="M729" t="b">
        <f t="shared" si="71"/>
        <v>0</v>
      </c>
      <c r="N729" s="4">
        <f t="shared" si="72"/>
        <v>0</v>
      </c>
      <c r="O729" t="b">
        <f t="shared" si="68"/>
        <v>0</v>
      </c>
      <c r="P729" s="4">
        <v>2</v>
      </c>
      <c r="AI729">
        <f t="shared" ca="1" si="69"/>
        <v>3.0222610476221927</v>
      </c>
      <c r="AJ729">
        <f t="shared" ca="1" si="70"/>
        <v>-23.009908222672259</v>
      </c>
    </row>
    <row r="730" spans="1:36" x14ac:dyDescent="0.2">
      <c r="A730">
        <v>17</v>
      </c>
      <c r="B730">
        <v>1</v>
      </c>
      <c r="C730" t="s">
        <v>96</v>
      </c>
      <c r="D730" t="s">
        <v>137</v>
      </c>
      <c r="E730" t="s">
        <v>138</v>
      </c>
      <c r="F730" t="s">
        <v>67</v>
      </c>
      <c r="G730" t="s">
        <v>68</v>
      </c>
      <c r="H730">
        <v>-3</v>
      </c>
      <c r="I730">
        <v>1</v>
      </c>
      <c r="J730">
        <v>122</v>
      </c>
      <c r="K730">
        <v>126</v>
      </c>
      <c r="L730">
        <v>1</v>
      </c>
      <c r="M730" t="b">
        <f t="shared" si="71"/>
        <v>1</v>
      </c>
      <c r="N730" s="4">
        <f t="shared" si="72"/>
        <v>0</v>
      </c>
      <c r="O730" t="b">
        <f t="shared" si="68"/>
        <v>0</v>
      </c>
      <c r="P730" s="4">
        <v>2</v>
      </c>
      <c r="AI730">
        <f t="shared" ca="1" si="69"/>
        <v>1.0458031023853853</v>
      </c>
      <c r="AJ730">
        <f t="shared" ca="1" si="70"/>
        <v>0.95443569611807499</v>
      </c>
    </row>
    <row r="731" spans="1:36" x14ac:dyDescent="0.2">
      <c r="A731">
        <v>12</v>
      </c>
      <c r="B731">
        <v>3</v>
      </c>
      <c r="C731" t="s">
        <v>96</v>
      </c>
      <c r="D731" t="s">
        <v>58</v>
      </c>
      <c r="E731" t="s">
        <v>59</v>
      </c>
      <c r="F731" t="s">
        <v>67</v>
      </c>
      <c r="G731" t="s">
        <v>68</v>
      </c>
      <c r="H731">
        <v>-7</v>
      </c>
      <c r="I731">
        <v>-12</v>
      </c>
      <c r="J731">
        <v>87</v>
      </c>
      <c r="K731">
        <v>82</v>
      </c>
      <c r="L731">
        <v>0</v>
      </c>
      <c r="M731" t="b">
        <f t="shared" si="71"/>
        <v>0</v>
      </c>
      <c r="N731" s="4">
        <f t="shared" si="72"/>
        <v>0</v>
      </c>
      <c r="O731" t="b">
        <f t="shared" si="68"/>
        <v>0</v>
      </c>
      <c r="P731" s="4">
        <v>2</v>
      </c>
      <c r="AI731">
        <f t="shared" ca="1" si="69"/>
        <v>3.0652176143598506</v>
      </c>
      <c r="AJ731">
        <f t="shared" ca="1" si="70"/>
        <v>-11.942559941012503</v>
      </c>
    </row>
    <row r="732" spans="1:36" x14ac:dyDescent="0.2">
      <c r="A732">
        <v>22</v>
      </c>
      <c r="B732">
        <v>6</v>
      </c>
      <c r="C732" t="s">
        <v>96</v>
      </c>
      <c r="D732" t="s">
        <v>389</v>
      </c>
      <c r="E732" t="s">
        <v>390</v>
      </c>
      <c r="F732" t="s">
        <v>67</v>
      </c>
      <c r="G732" t="s">
        <v>68</v>
      </c>
      <c r="H732">
        <v>-2</v>
      </c>
      <c r="I732">
        <v>-12</v>
      </c>
      <c r="J732">
        <v>96</v>
      </c>
      <c r="K732">
        <v>86</v>
      </c>
      <c r="L732">
        <v>0</v>
      </c>
      <c r="M732" t="b">
        <f t="shared" si="71"/>
        <v>0</v>
      </c>
      <c r="N732" s="4">
        <f t="shared" si="72"/>
        <v>0</v>
      </c>
      <c r="O732" t="b">
        <f t="shared" si="68"/>
        <v>0</v>
      </c>
      <c r="P732" s="4">
        <v>2</v>
      </c>
      <c r="AI732">
        <f t="shared" ca="1" si="69"/>
        <v>6.0853098117800455</v>
      </c>
      <c r="AJ732">
        <f t="shared" ca="1" si="70"/>
        <v>-12.038726649597898</v>
      </c>
    </row>
    <row r="733" spans="1:36" x14ac:dyDescent="0.2">
      <c r="A733">
        <v>23</v>
      </c>
      <c r="B733">
        <v>7</v>
      </c>
      <c r="C733" t="s">
        <v>122</v>
      </c>
      <c r="D733" t="s">
        <v>54</v>
      </c>
      <c r="E733" t="s">
        <v>55</v>
      </c>
      <c r="F733" t="s">
        <v>425</v>
      </c>
      <c r="G733" t="s">
        <v>426</v>
      </c>
      <c r="H733">
        <v>-2</v>
      </c>
      <c r="I733">
        <v>-26</v>
      </c>
      <c r="J733">
        <v>86</v>
      </c>
      <c r="K733">
        <v>62</v>
      </c>
      <c r="L733">
        <v>1</v>
      </c>
      <c r="M733" t="b">
        <f t="shared" si="71"/>
        <v>0</v>
      </c>
      <c r="N733" s="4">
        <f t="shared" si="72"/>
        <v>0</v>
      </c>
      <c r="O733" t="b">
        <f t="shared" si="68"/>
        <v>0</v>
      </c>
      <c r="P733" s="4">
        <v>2</v>
      </c>
      <c r="AI733">
        <f t="shared" ca="1" si="69"/>
        <v>7.0946935832340934</v>
      </c>
      <c r="AJ733">
        <f t="shared" ca="1" si="70"/>
        <v>-26.011246603313275</v>
      </c>
    </row>
    <row r="734" spans="1:36" x14ac:dyDescent="0.2">
      <c r="A734">
        <v>26</v>
      </c>
      <c r="B734">
        <v>3</v>
      </c>
      <c r="C734" t="s">
        <v>96</v>
      </c>
      <c r="D734" t="s">
        <v>126</v>
      </c>
      <c r="E734" t="s">
        <v>127</v>
      </c>
      <c r="F734" t="s">
        <v>427</v>
      </c>
      <c r="G734" t="s">
        <v>428</v>
      </c>
      <c r="H734">
        <v>-3</v>
      </c>
      <c r="I734">
        <v>-5</v>
      </c>
      <c r="J734">
        <v>62</v>
      </c>
      <c r="K734">
        <v>60</v>
      </c>
      <c r="L734">
        <v>0</v>
      </c>
      <c r="M734" t="b">
        <f t="shared" si="71"/>
        <v>0</v>
      </c>
      <c r="N734" s="4">
        <f t="shared" si="72"/>
        <v>0</v>
      </c>
      <c r="O734" t="b">
        <f t="shared" si="68"/>
        <v>0</v>
      </c>
      <c r="P734" s="4">
        <v>2</v>
      </c>
      <c r="AI734">
        <f t="shared" ca="1" si="69"/>
        <v>2.9560697005229608</v>
      </c>
      <c r="AJ734">
        <f t="shared" ca="1" si="70"/>
        <v>-4.9074009905687532</v>
      </c>
    </row>
    <row r="735" spans="1:36" x14ac:dyDescent="0.2">
      <c r="A735">
        <v>3</v>
      </c>
      <c r="B735">
        <v>1</v>
      </c>
      <c r="C735" t="s">
        <v>96</v>
      </c>
      <c r="D735" t="s">
        <v>67</v>
      </c>
      <c r="E735" t="s">
        <v>68</v>
      </c>
      <c r="F735" t="s">
        <v>255</v>
      </c>
      <c r="G735" t="s">
        <v>256</v>
      </c>
      <c r="H735">
        <v>19</v>
      </c>
      <c r="I735">
        <v>13</v>
      </c>
      <c r="J735">
        <v>85</v>
      </c>
      <c r="K735">
        <v>79</v>
      </c>
      <c r="L735">
        <v>0</v>
      </c>
      <c r="M735" t="b">
        <f t="shared" si="71"/>
        <v>1</v>
      </c>
      <c r="N735" s="4">
        <f t="shared" si="72"/>
        <v>0</v>
      </c>
      <c r="O735" t="b">
        <f t="shared" si="68"/>
        <v>0</v>
      </c>
      <c r="P735" s="4">
        <v>2</v>
      </c>
      <c r="AI735">
        <f t="shared" ca="1" si="69"/>
        <v>1.096824575916727</v>
      </c>
      <c r="AJ735">
        <f t="shared" ca="1" si="70"/>
        <v>12.942449292110236</v>
      </c>
    </row>
    <row r="736" spans="1:36" x14ac:dyDescent="0.2">
      <c r="A736">
        <v>31</v>
      </c>
      <c r="B736">
        <v>1</v>
      </c>
      <c r="C736" t="s">
        <v>76</v>
      </c>
      <c r="D736" t="s">
        <v>99</v>
      </c>
      <c r="E736" t="s">
        <v>100</v>
      </c>
      <c r="F736" t="s">
        <v>120</v>
      </c>
      <c r="G736" t="s">
        <v>121</v>
      </c>
      <c r="H736">
        <v>2</v>
      </c>
      <c r="I736">
        <v>-4</v>
      </c>
      <c r="J736">
        <v>229</v>
      </c>
      <c r="K736">
        <v>223</v>
      </c>
      <c r="L736">
        <v>1</v>
      </c>
      <c r="M736" t="b">
        <f t="shared" si="71"/>
        <v>0</v>
      </c>
      <c r="N736" s="4">
        <f t="shared" si="72"/>
        <v>0</v>
      </c>
      <c r="O736" t="b">
        <f t="shared" si="68"/>
        <v>0</v>
      </c>
      <c r="P736" s="4">
        <v>1</v>
      </c>
      <c r="AI736">
        <f t="shared" ca="1" si="69"/>
        <v>0.91299891869657956</v>
      </c>
      <c r="AJ736">
        <f t="shared" ca="1" si="70"/>
        <v>-4.089860500607732</v>
      </c>
    </row>
    <row r="737" spans="1:36" x14ac:dyDescent="0.2">
      <c r="A737">
        <v>29</v>
      </c>
      <c r="B737">
        <v>6</v>
      </c>
      <c r="C737" t="s">
        <v>76</v>
      </c>
      <c r="D737" t="s">
        <v>49</v>
      </c>
      <c r="E737" t="s">
        <v>50</v>
      </c>
      <c r="F737" t="s">
        <v>128</v>
      </c>
      <c r="G737" t="s">
        <v>83</v>
      </c>
      <c r="H737">
        <v>-6</v>
      </c>
      <c r="I737">
        <v>-24</v>
      </c>
      <c r="J737">
        <v>246</v>
      </c>
      <c r="K737">
        <v>228</v>
      </c>
      <c r="L737">
        <v>0</v>
      </c>
      <c r="M737" t="b">
        <f t="shared" si="71"/>
        <v>0</v>
      </c>
      <c r="N737" s="4">
        <f t="shared" si="72"/>
        <v>0</v>
      </c>
      <c r="O737" t="b">
        <f t="shared" si="68"/>
        <v>0</v>
      </c>
      <c r="P737" s="4">
        <v>1</v>
      </c>
      <c r="AI737">
        <f t="shared" ca="1" si="69"/>
        <v>6.0846807868434913</v>
      </c>
      <c r="AJ737">
        <f t="shared" ca="1" si="70"/>
        <v>-24.030252237949504</v>
      </c>
    </row>
    <row r="738" spans="1:36" x14ac:dyDescent="0.2">
      <c r="A738">
        <v>29</v>
      </c>
      <c r="B738">
        <v>6</v>
      </c>
      <c r="C738" t="s">
        <v>76</v>
      </c>
      <c r="D738" t="s">
        <v>106</v>
      </c>
      <c r="E738" t="s">
        <v>107</v>
      </c>
      <c r="F738" t="s">
        <v>128</v>
      </c>
      <c r="G738" t="s">
        <v>83</v>
      </c>
      <c r="H738">
        <v>-5</v>
      </c>
      <c r="I738">
        <v>-23</v>
      </c>
      <c r="J738">
        <v>125</v>
      </c>
      <c r="K738">
        <v>107</v>
      </c>
      <c r="L738">
        <v>0</v>
      </c>
      <c r="M738" t="b">
        <f t="shared" si="71"/>
        <v>0</v>
      </c>
      <c r="N738" s="4">
        <f t="shared" si="72"/>
        <v>0</v>
      </c>
      <c r="O738" t="b">
        <f t="shared" si="68"/>
        <v>0</v>
      </c>
      <c r="P738" s="4">
        <v>2</v>
      </c>
      <c r="AI738">
        <f t="shared" ca="1" si="69"/>
        <v>6.03209422916661</v>
      </c>
      <c r="AJ738">
        <f t="shared" ca="1" si="70"/>
        <v>-22.980870868759506</v>
      </c>
    </row>
    <row r="739" spans="1:36" x14ac:dyDescent="0.2">
      <c r="A739">
        <v>31</v>
      </c>
      <c r="B739">
        <v>1</v>
      </c>
      <c r="C739" t="s">
        <v>76</v>
      </c>
      <c r="D739" t="s">
        <v>49</v>
      </c>
      <c r="E739" t="s">
        <v>50</v>
      </c>
      <c r="F739" t="s">
        <v>128</v>
      </c>
      <c r="G739" t="s">
        <v>83</v>
      </c>
      <c r="H739">
        <v>48</v>
      </c>
      <c r="I739">
        <v>16</v>
      </c>
      <c r="J739">
        <v>251</v>
      </c>
      <c r="K739">
        <v>219</v>
      </c>
      <c r="L739">
        <v>0</v>
      </c>
      <c r="M739" t="b">
        <f t="shared" si="71"/>
        <v>1</v>
      </c>
      <c r="N739" s="4">
        <f t="shared" si="72"/>
        <v>0</v>
      </c>
      <c r="O739" t="b">
        <f t="shared" si="68"/>
        <v>0</v>
      </c>
      <c r="P739" s="4">
        <v>1</v>
      </c>
      <c r="AI739">
        <f t="shared" ca="1" si="69"/>
        <v>0.9155648125103667</v>
      </c>
      <c r="AJ739">
        <f t="shared" ca="1" si="70"/>
        <v>16.076841184343809</v>
      </c>
    </row>
    <row r="740" spans="1:36" x14ac:dyDescent="0.2">
      <c r="A740">
        <v>31</v>
      </c>
      <c r="B740">
        <v>1</v>
      </c>
      <c r="C740" t="s">
        <v>76</v>
      </c>
      <c r="D740" t="s">
        <v>128</v>
      </c>
      <c r="E740" t="s">
        <v>83</v>
      </c>
      <c r="F740" t="s">
        <v>54</v>
      </c>
      <c r="G740" t="s">
        <v>55</v>
      </c>
      <c r="H740">
        <v>-3</v>
      </c>
      <c r="I740">
        <v>-20</v>
      </c>
      <c r="J740">
        <v>164</v>
      </c>
      <c r="K740">
        <v>147</v>
      </c>
      <c r="L740">
        <v>0</v>
      </c>
      <c r="M740" t="b">
        <f t="shared" si="71"/>
        <v>0</v>
      </c>
      <c r="N740" s="4">
        <f t="shared" si="72"/>
        <v>0</v>
      </c>
      <c r="O740" t="b">
        <f t="shared" si="68"/>
        <v>0</v>
      </c>
      <c r="P740" s="4">
        <v>2</v>
      </c>
      <c r="AI740">
        <f t="shared" ca="1" si="69"/>
        <v>1.0260496751411232</v>
      </c>
      <c r="AJ740">
        <f t="shared" ca="1" si="70"/>
        <v>-20.057133447784786</v>
      </c>
    </row>
    <row r="741" spans="1:36" x14ac:dyDescent="0.2">
      <c r="A741">
        <v>28</v>
      </c>
      <c r="B741">
        <v>5</v>
      </c>
      <c r="C741" t="s">
        <v>76</v>
      </c>
      <c r="D741" t="s">
        <v>128</v>
      </c>
      <c r="E741" t="s">
        <v>83</v>
      </c>
      <c r="F741" t="s">
        <v>235</v>
      </c>
      <c r="G741" t="s">
        <v>236</v>
      </c>
      <c r="H741">
        <v>0</v>
      </c>
      <c r="I741">
        <v>-5</v>
      </c>
      <c r="J741">
        <v>149</v>
      </c>
      <c r="K741">
        <v>144</v>
      </c>
      <c r="L741">
        <v>0</v>
      </c>
      <c r="M741" t="b">
        <f t="shared" si="71"/>
        <v>0</v>
      </c>
      <c r="N741" s="4">
        <f t="shared" si="72"/>
        <v>0</v>
      </c>
      <c r="O741" t="b">
        <f t="shared" si="68"/>
        <v>0</v>
      </c>
      <c r="P741" s="4">
        <v>2</v>
      </c>
      <c r="AI741">
        <f t="shared" ca="1" si="69"/>
        <v>4.9407129593777057</v>
      </c>
      <c r="AJ741">
        <f t="shared" ca="1" si="70"/>
        <v>-5.0669888092315203</v>
      </c>
    </row>
    <row r="742" spans="1:36" x14ac:dyDescent="0.2">
      <c r="A742">
        <v>30</v>
      </c>
      <c r="B742">
        <v>7</v>
      </c>
      <c r="C742" t="s">
        <v>76</v>
      </c>
      <c r="D742" t="s">
        <v>54</v>
      </c>
      <c r="E742" t="s">
        <v>55</v>
      </c>
      <c r="F742" t="s">
        <v>120</v>
      </c>
      <c r="G742" t="s">
        <v>121</v>
      </c>
      <c r="H742">
        <v>-4</v>
      </c>
      <c r="I742">
        <v>-9</v>
      </c>
      <c r="J742">
        <v>130</v>
      </c>
      <c r="K742">
        <v>125</v>
      </c>
      <c r="L742">
        <v>1</v>
      </c>
      <c r="M742" t="b">
        <f t="shared" si="71"/>
        <v>0</v>
      </c>
      <c r="N742" s="4">
        <f t="shared" si="72"/>
        <v>0</v>
      </c>
      <c r="O742" t="b">
        <f t="shared" si="68"/>
        <v>0</v>
      </c>
      <c r="P742" s="4">
        <v>2</v>
      </c>
      <c r="AI742">
        <f t="shared" ca="1" si="69"/>
        <v>7.085859945789406</v>
      </c>
      <c r="AJ742">
        <f t="shared" ca="1" si="70"/>
        <v>-8.9214245059559598</v>
      </c>
    </row>
    <row r="743" spans="1:36" x14ac:dyDescent="0.2">
      <c r="A743">
        <v>30</v>
      </c>
      <c r="B743">
        <v>7</v>
      </c>
      <c r="C743" t="s">
        <v>76</v>
      </c>
      <c r="D743" t="s">
        <v>101</v>
      </c>
      <c r="E743" t="s">
        <v>102</v>
      </c>
      <c r="F743" t="s">
        <v>67</v>
      </c>
      <c r="G743" t="s">
        <v>68</v>
      </c>
      <c r="H743">
        <v>-2</v>
      </c>
      <c r="I743">
        <v>-17</v>
      </c>
      <c r="J743">
        <v>89</v>
      </c>
      <c r="K743">
        <v>74</v>
      </c>
      <c r="L743">
        <v>0</v>
      </c>
      <c r="M743" t="b">
        <f t="shared" si="71"/>
        <v>0</v>
      </c>
      <c r="N743" s="4">
        <f t="shared" si="72"/>
        <v>0</v>
      </c>
      <c r="O743" t="b">
        <f t="shared" si="68"/>
        <v>0</v>
      </c>
      <c r="P743" s="4">
        <v>2</v>
      </c>
      <c r="AI743">
        <f t="shared" ca="1" si="69"/>
        <v>7.0079845112175194</v>
      </c>
      <c r="AJ743">
        <f t="shared" ca="1" si="70"/>
        <v>-16.937762027056412</v>
      </c>
    </row>
    <row r="744" spans="1:36" x14ac:dyDescent="0.2">
      <c r="A744">
        <v>30</v>
      </c>
      <c r="B744">
        <v>7</v>
      </c>
      <c r="C744" t="s">
        <v>76</v>
      </c>
      <c r="D744" t="s">
        <v>40</v>
      </c>
      <c r="E744" t="s">
        <v>41</v>
      </c>
      <c r="F744" t="s">
        <v>67</v>
      </c>
      <c r="G744" t="s">
        <v>68</v>
      </c>
      <c r="H744">
        <v>-7</v>
      </c>
      <c r="I744">
        <v>-33</v>
      </c>
      <c r="J744">
        <v>349</v>
      </c>
      <c r="K744">
        <v>323</v>
      </c>
      <c r="L744">
        <v>0</v>
      </c>
      <c r="M744" t="b">
        <f t="shared" si="71"/>
        <v>0</v>
      </c>
      <c r="N744" s="4">
        <f t="shared" si="72"/>
        <v>0</v>
      </c>
      <c r="O744" t="b">
        <f t="shared" si="68"/>
        <v>0</v>
      </c>
      <c r="P744" s="4">
        <v>1</v>
      </c>
      <c r="AI744">
        <f t="shared" ca="1" si="69"/>
        <v>6.9096649197832019</v>
      </c>
      <c r="AJ744">
        <f t="shared" ca="1" si="70"/>
        <v>-33.032044515580949</v>
      </c>
    </row>
    <row r="745" spans="1:36" x14ac:dyDescent="0.2">
      <c r="A745">
        <v>30</v>
      </c>
      <c r="B745">
        <v>7</v>
      </c>
      <c r="C745" t="s">
        <v>76</v>
      </c>
      <c r="D745" t="s">
        <v>51</v>
      </c>
      <c r="E745" t="s">
        <v>52</v>
      </c>
      <c r="F745" t="s">
        <v>54</v>
      </c>
      <c r="G745" t="s">
        <v>55</v>
      </c>
      <c r="H745">
        <v>-1</v>
      </c>
      <c r="I745">
        <v>2</v>
      </c>
      <c r="J745">
        <v>226</v>
      </c>
      <c r="K745">
        <v>229</v>
      </c>
      <c r="L745">
        <v>0</v>
      </c>
      <c r="M745" t="b">
        <f t="shared" si="71"/>
        <v>1</v>
      </c>
      <c r="N745" s="4">
        <f t="shared" si="72"/>
        <v>0</v>
      </c>
      <c r="O745" t="b">
        <f t="shared" si="68"/>
        <v>0</v>
      </c>
      <c r="P745" s="4">
        <v>1</v>
      </c>
      <c r="AI745">
        <f t="shared" ca="1" si="69"/>
        <v>6.9806784536930753</v>
      </c>
      <c r="AJ745">
        <f t="shared" ca="1" si="70"/>
        <v>1.9644640157308411</v>
      </c>
    </row>
    <row r="746" spans="1:36" x14ac:dyDescent="0.2">
      <c r="A746">
        <v>30</v>
      </c>
      <c r="B746">
        <v>7</v>
      </c>
      <c r="C746" t="s">
        <v>76</v>
      </c>
      <c r="D746" t="s">
        <v>67</v>
      </c>
      <c r="E746" t="s">
        <v>68</v>
      </c>
      <c r="F746" t="s">
        <v>54</v>
      </c>
      <c r="G746" t="s">
        <v>55</v>
      </c>
      <c r="H746">
        <v>4</v>
      </c>
      <c r="I746">
        <v>-24</v>
      </c>
      <c r="J746">
        <v>263</v>
      </c>
      <c r="K746">
        <v>235</v>
      </c>
      <c r="L746">
        <v>1</v>
      </c>
      <c r="M746" t="b">
        <f t="shared" si="71"/>
        <v>0</v>
      </c>
      <c r="N746" s="4">
        <f t="shared" si="72"/>
        <v>0</v>
      </c>
      <c r="O746" t="b">
        <f t="shared" si="68"/>
        <v>0</v>
      </c>
      <c r="P746" s="4">
        <v>1</v>
      </c>
      <c r="AI746">
        <f t="shared" ca="1" si="69"/>
        <v>6.9319120961194036</v>
      </c>
      <c r="AJ746">
        <f t="shared" ca="1" si="70"/>
        <v>-24.044061036795366</v>
      </c>
    </row>
    <row r="747" spans="1:36" x14ac:dyDescent="0.2">
      <c r="A747">
        <v>29</v>
      </c>
      <c r="B747">
        <v>6</v>
      </c>
      <c r="C747" t="s">
        <v>76</v>
      </c>
      <c r="D747" t="s">
        <v>99</v>
      </c>
      <c r="E747" t="s">
        <v>100</v>
      </c>
      <c r="F747" t="s">
        <v>123</v>
      </c>
      <c r="G747" t="s">
        <v>124</v>
      </c>
      <c r="H747">
        <v>-3</v>
      </c>
      <c r="I747">
        <v>-11</v>
      </c>
      <c r="J747">
        <v>148</v>
      </c>
      <c r="K747">
        <v>140</v>
      </c>
      <c r="L747">
        <v>1</v>
      </c>
      <c r="M747" t="b">
        <f t="shared" si="71"/>
        <v>0</v>
      </c>
      <c r="N747" s="4">
        <f t="shared" si="72"/>
        <v>0</v>
      </c>
      <c r="O747" t="b">
        <f t="shared" si="68"/>
        <v>0</v>
      </c>
      <c r="P747" s="4">
        <v>2</v>
      </c>
      <c r="AI747">
        <f t="shared" ca="1" si="69"/>
        <v>6.0359786472963206</v>
      </c>
      <c r="AJ747">
        <f t="shared" ca="1" si="70"/>
        <v>-10.980866372735751</v>
      </c>
    </row>
    <row r="748" spans="1:36" x14ac:dyDescent="0.2">
      <c r="A748">
        <v>27</v>
      </c>
      <c r="B748">
        <v>4</v>
      </c>
      <c r="C748" t="s">
        <v>76</v>
      </c>
      <c r="D748" t="s">
        <v>54</v>
      </c>
      <c r="E748" t="s">
        <v>55</v>
      </c>
      <c r="F748" t="s">
        <v>46</v>
      </c>
      <c r="G748" t="s">
        <v>47</v>
      </c>
      <c r="H748">
        <v>-8</v>
      </c>
      <c r="I748">
        <v>-14</v>
      </c>
      <c r="J748">
        <v>136</v>
      </c>
      <c r="K748">
        <v>130</v>
      </c>
      <c r="L748">
        <v>0</v>
      </c>
      <c r="M748" t="b">
        <f t="shared" si="71"/>
        <v>0</v>
      </c>
      <c r="N748" s="4">
        <f t="shared" si="72"/>
        <v>0</v>
      </c>
      <c r="O748" t="b">
        <f t="shared" si="68"/>
        <v>0</v>
      </c>
      <c r="P748" s="4">
        <v>2</v>
      </c>
      <c r="AI748">
        <f t="shared" ca="1" si="69"/>
        <v>3.9883381308420423</v>
      </c>
      <c r="AJ748">
        <f t="shared" ca="1" si="70"/>
        <v>-14.018557641221372</v>
      </c>
    </row>
    <row r="749" spans="1:36" x14ac:dyDescent="0.2">
      <c r="A749">
        <v>27</v>
      </c>
      <c r="B749">
        <v>4</v>
      </c>
      <c r="C749" t="s">
        <v>76</v>
      </c>
      <c r="D749" t="s">
        <v>54</v>
      </c>
      <c r="E749" t="s">
        <v>55</v>
      </c>
      <c r="F749" t="s">
        <v>109</v>
      </c>
      <c r="G749" t="s">
        <v>18</v>
      </c>
      <c r="H749">
        <v>10</v>
      </c>
      <c r="I749">
        <v>13</v>
      </c>
      <c r="J749">
        <v>130</v>
      </c>
      <c r="K749">
        <v>133</v>
      </c>
      <c r="L749">
        <v>0</v>
      </c>
      <c r="M749" t="b">
        <f t="shared" si="71"/>
        <v>1</v>
      </c>
      <c r="N749" s="4">
        <f t="shared" si="72"/>
        <v>0</v>
      </c>
      <c r="O749" t="b">
        <f t="shared" si="68"/>
        <v>0</v>
      </c>
      <c r="P749" s="4">
        <v>2</v>
      </c>
      <c r="AI749">
        <f t="shared" ca="1" si="69"/>
        <v>4.0673743114817391</v>
      </c>
      <c r="AJ749">
        <f t="shared" ca="1" si="70"/>
        <v>13.014413231737496</v>
      </c>
    </row>
    <row r="750" spans="1:36" x14ac:dyDescent="0.2">
      <c r="A750">
        <v>27</v>
      </c>
      <c r="B750">
        <v>4</v>
      </c>
      <c r="C750" t="s">
        <v>76</v>
      </c>
      <c r="D750" t="s">
        <v>313</v>
      </c>
      <c r="E750" t="s">
        <v>314</v>
      </c>
      <c r="F750" t="s">
        <v>101</v>
      </c>
      <c r="G750" t="s">
        <v>102</v>
      </c>
      <c r="H750">
        <v>0</v>
      </c>
      <c r="I750">
        <v>-28</v>
      </c>
      <c r="J750">
        <v>315</v>
      </c>
      <c r="K750">
        <v>287</v>
      </c>
      <c r="L750">
        <v>0</v>
      </c>
      <c r="M750" t="b">
        <f t="shared" si="71"/>
        <v>0</v>
      </c>
      <c r="N750" s="4">
        <f t="shared" si="72"/>
        <v>0</v>
      </c>
      <c r="O750" t="b">
        <f t="shared" si="68"/>
        <v>0</v>
      </c>
      <c r="P750" s="4">
        <v>1</v>
      </c>
      <c r="AI750">
        <f t="shared" ca="1" si="69"/>
        <v>4.0989506466433792</v>
      </c>
      <c r="AJ750">
        <f t="shared" ca="1" si="70"/>
        <v>-27.912791118587077</v>
      </c>
    </row>
    <row r="751" spans="1:36" x14ac:dyDescent="0.2">
      <c r="A751">
        <v>27</v>
      </c>
      <c r="B751">
        <v>4</v>
      </c>
      <c r="C751" t="s">
        <v>76</v>
      </c>
      <c r="D751" t="s">
        <v>51</v>
      </c>
      <c r="E751" t="s">
        <v>52</v>
      </c>
      <c r="F751" t="s">
        <v>128</v>
      </c>
      <c r="G751" t="s">
        <v>83</v>
      </c>
      <c r="H751">
        <v>-6</v>
      </c>
      <c r="I751">
        <v>-1</v>
      </c>
      <c r="J751">
        <v>179</v>
      </c>
      <c r="K751">
        <v>184</v>
      </c>
      <c r="L751">
        <v>0</v>
      </c>
      <c r="M751" t="b">
        <f t="shared" si="71"/>
        <v>0</v>
      </c>
      <c r="N751" s="4">
        <f t="shared" si="72"/>
        <v>0</v>
      </c>
      <c r="O751" t="b">
        <f t="shared" si="68"/>
        <v>0</v>
      </c>
      <c r="P751" s="4">
        <v>2</v>
      </c>
      <c r="AI751">
        <f t="shared" ca="1" si="69"/>
        <v>3.9246025889893681</v>
      </c>
      <c r="AJ751">
        <f t="shared" ca="1" si="70"/>
        <v>-1.047207305295897</v>
      </c>
    </row>
    <row r="752" spans="1:36" x14ac:dyDescent="0.2">
      <c r="A752">
        <v>27</v>
      </c>
      <c r="B752">
        <v>4</v>
      </c>
      <c r="C752" t="s">
        <v>76</v>
      </c>
      <c r="D752" t="s">
        <v>54</v>
      </c>
      <c r="E752" t="s">
        <v>55</v>
      </c>
      <c r="F752" t="s">
        <v>70</v>
      </c>
      <c r="G752" t="s">
        <v>71</v>
      </c>
      <c r="H752">
        <v>13</v>
      </c>
      <c r="I752">
        <v>16</v>
      </c>
      <c r="J752">
        <v>118</v>
      </c>
      <c r="K752">
        <v>121</v>
      </c>
      <c r="L752">
        <v>0</v>
      </c>
      <c r="M752" t="b">
        <f t="shared" si="71"/>
        <v>1</v>
      </c>
      <c r="N752" s="4">
        <f t="shared" si="72"/>
        <v>0</v>
      </c>
      <c r="O752" t="b">
        <f t="shared" si="68"/>
        <v>0</v>
      </c>
      <c r="P752" s="4">
        <v>2</v>
      </c>
      <c r="AI752">
        <f t="shared" ca="1" si="69"/>
        <v>3.9228707508850342</v>
      </c>
      <c r="AJ752">
        <f t="shared" ca="1" si="70"/>
        <v>16.010448437215675</v>
      </c>
    </row>
    <row r="753" spans="1:36" x14ac:dyDescent="0.2">
      <c r="A753">
        <v>27</v>
      </c>
      <c r="B753">
        <v>4</v>
      </c>
      <c r="C753" t="s">
        <v>76</v>
      </c>
      <c r="D753" t="s">
        <v>128</v>
      </c>
      <c r="E753" t="s">
        <v>83</v>
      </c>
      <c r="F753" t="s">
        <v>99</v>
      </c>
      <c r="G753" t="s">
        <v>100</v>
      </c>
      <c r="H753">
        <v>3</v>
      </c>
      <c r="I753">
        <v>0</v>
      </c>
      <c r="J753">
        <v>150</v>
      </c>
      <c r="K753">
        <v>147</v>
      </c>
      <c r="L753">
        <v>0</v>
      </c>
      <c r="M753" t="b">
        <f t="shared" si="71"/>
        <v>0</v>
      </c>
      <c r="N753" s="4">
        <f t="shared" si="72"/>
        <v>0</v>
      </c>
      <c r="O753" t="b">
        <f t="shared" si="68"/>
        <v>0</v>
      </c>
      <c r="P753" s="4">
        <v>2</v>
      </c>
      <c r="AI753">
        <f t="shared" ca="1" si="69"/>
        <v>3.9047382168237923</v>
      </c>
      <c r="AJ753">
        <f t="shared" ca="1" si="70"/>
        <v>-9.4358381037032424E-2</v>
      </c>
    </row>
    <row r="754" spans="1:36" x14ac:dyDescent="0.2">
      <c r="A754">
        <v>27</v>
      </c>
      <c r="B754">
        <v>4</v>
      </c>
      <c r="C754" t="s">
        <v>76</v>
      </c>
      <c r="D754" t="s">
        <v>49</v>
      </c>
      <c r="E754" t="s">
        <v>50</v>
      </c>
      <c r="F754" t="s">
        <v>54</v>
      </c>
      <c r="G754" t="s">
        <v>55</v>
      </c>
      <c r="H754">
        <v>23</v>
      </c>
      <c r="I754">
        <v>5</v>
      </c>
      <c r="J754">
        <v>163</v>
      </c>
      <c r="K754">
        <v>145</v>
      </c>
      <c r="L754">
        <v>0</v>
      </c>
      <c r="M754" t="b">
        <f t="shared" si="71"/>
        <v>1</v>
      </c>
      <c r="N754" s="4">
        <f t="shared" si="72"/>
        <v>0</v>
      </c>
      <c r="O754" t="b">
        <f t="shared" si="68"/>
        <v>0</v>
      </c>
      <c r="P754" s="4">
        <v>2</v>
      </c>
      <c r="AI754">
        <f t="shared" ca="1" si="69"/>
        <v>4.0749057573301366</v>
      </c>
      <c r="AJ754">
        <f t="shared" ca="1" si="70"/>
        <v>5.0687171715001007</v>
      </c>
    </row>
    <row r="755" spans="1:36" x14ac:dyDescent="0.2">
      <c r="A755">
        <v>27</v>
      </c>
      <c r="B755">
        <v>4</v>
      </c>
      <c r="C755" t="s">
        <v>76</v>
      </c>
      <c r="D755" t="s">
        <v>101</v>
      </c>
      <c r="E755" t="s">
        <v>102</v>
      </c>
      <c r="F755" t="s">
        <v>128</v>
      </c>
      <c r="G755" t="s">
        <v>83</v>
      </c>
      <c r="H755">
        <v>30</v>
      </c>
      <c r="I755">
        <v>24</v>
      </c>
      <c r="J755">
        <v>195</v>
      </c>
      <c r="K755">
        <v>189</v>
      </c>
      <c r="L755">
        <v>0</v>
      </c>
      <c r="M755" t="b">
        <f t="shared" si="71"/>
        <v>1</v>
      </c>
      <c r="N755" s="4">
        <f t="shared" si="72"/>
        <v>0</v>
      </c>
      <c r="O755" t="b">
        <f t="shared" si="68"/>
        <v>0</v>
      </c>
      <c r="P755" s="4">
        <v>1</v>
      </c>
      <c r="AI755">
        <f t="shared" ca="1" si="69"/>
        <v>4.0291834666550361</v>
      </c>
      <c r="AJ755">
        <f t="shared" ca="1" si="70"/>
        <v>23.944892060474359</v>
      </c>
    </row>
    <row r="756" spans="1:36" x14ac:dyDescent="0.2">
      <c r="A756">
        <v>28</v>
      </c>
      <c r="B756">
        <v>5</v>
      </c>
      <c r="C756" t="s">
        <v>76</v>
      </c>
      <c r="D756" t="s">
        <v>58</v>
      </c>
      <c r="E756" t="s">
        <v>59</v>
      </c>
      <c r="F756" t="s">
        <v>67</v>
      </c>
      <c r="G756" t="s">
        <v>68</v>
      </c>
      <c r="H756">
        <v>-7</v>
      </c>
      <c r="I756">
        <v>-26</v>
      </c>
      <c r="J756">
        <v>95</v>
      </c>
      <c r="K756">
        <v>76</v>
      </c>
      <c r="L756">
        <v>1</v>
      </c>
      <c r="M756" t="b">
        <f t="shared" si="71"/>
        <v>0</v>
      </c>
      <c r="N756" s="4">
        <f t="shared" si="72"/>
        <v>0</v>
      </c>
      <c r="O756" t="b">
        <f t="shared" si="68"/>
        <v>0</v>
      </c>
      <c r="P756" s="4">
        <v>2</v>
      </c>
      <c r="AI756">
        <f t="shared" ca="1" si="69"/>
        <v>5.0042505120576255</v>
      </c>
      <c r="AJ756">
        <f t="shared" ca="1" si="70"/>
        <v>-26.094052823070449</v>
      </c>
    </row>
    <row r="757" spans="1:36" x14ac:dyDescent="0.2">
      <c r="A757">
        <v>28</v>
      </c>
      <c r="B757">
        <v>5</v>
      </c>
      <c r="C757" t="s">
        <v>76</v>
      </c>
      <c r="D757" t="s">
        <v>54</v>
      </c>
      <c r="E757" t="s">
        <v>55</v>
      </c>
      <c r="F757" t="s">
        <v>170</v>
      </c>
      <c r="G757" t="s">
        <v>171</v>
      </c>
      <c r="H757">
        <v>-10</v>
      </c>
      <c r="I757">
        <v>-16</v>
      </c>
      <c r="J757">
        <v>265</v>
      </c>
      <c r="K757">
        <v>259</v>
      </c>
      <c r="L757">
        <v>0</v>
      </c>
      <c r="M757" t="b">
        <f t="shared" si="71"/>
        <v>0</v>
      </c>
      <c r="N757" s="4">
        <f t="shared" si="72"/>
        <v>0</v>
      </c>
      <c r="O757" t="b">
        <f t="shared" si="68"/>
        <v>0</v>
      </c>
      <c r="P757" s="4">
        <v>1</v>
      </c>
      <c r="AI757">
        <f t="shared" ca="1" si="69"/>
        <v>5.0048110451933674</v>
      </c>
      <c r="AJ757">
        <f t="shared" ca="1" si="70"/>
        <v>-16.087739931162751</v>
      </c>
    </row>
    <row r="758" spans="1:36" x14ac:dyDescent="0.2">
      <c r="A758">
        <v>27</v>
      </c>
      <c r="B758">
        <v>4</v>
      </c>
      <c r="C758" t="s">
        <v>76</v>
      </c>
      <c r="D758" t="s">
        <v>67</v>
      </c>
      <c r="E758" t="s">
        <v>68</v>
      </c>
      <c r="F758" t="s">
        <v>128</v>
      </c>
      <c r="G758" t="s">
        <v>83</v>
      </c>
      <c r="H758">
        <v>-2</v>
      </c>
      <c r="I758">
        <v>-17</v>
      </c>
      <c r="J758">
        <v>234</v>
      </c>
      <c r="K758">
        <v>219</v>
      </c>
      <c r="L758">
        <v>1</v>
      </c>
      <c r="M758" t="b">
        <f t="shared" si="71"/>
        <v>0</v>
      </c>
      <c r="N758" s="4">
        <f t="shared" si="72"/>
        <v>0</v>
      </c>
      <c r="O758" t="b">
        <f t="shared" si="68"/>
        <v>0</v>
      </c>
      <c r="P758" s="4">
        <v>1</v>
      </c>
      <c r="AI758">
        <f t="shared" ca="1" si="69"/>
        <v>3.9294955927927178</v>
      </c>
      <c r="AJ758">
        <f t="shared" ca="1" si="70"/>
        <v>-16.954122174865027</v>
      </c>
    </row>
    <row r="759" spans="1:36" x14ac:dyDescent="0.2">
      <c r="A759">
        <v>27</v>
      </c>
      <c r="B759">
        <v>4</v>
      </c>
      <c r="C759" t="s">
        <v>76</v>
      </c>
      <c r="D759" t="s">
        <v>297</v>
      </c>
      <c r="E759" t="s">
        <v>298</v>
      </c>
      <c r="F759" t="s">
        <v>54</v>
      </c>
      <c r="G759" t="s">
        <v>55</v>
      </c>
      <c r="H759">
        <v>5</v>
      </c>
      <c r="I759">
        <v>-4</v>
      </c>
      <c r="J759">
        <v>137</v>
      </c>
      <c r="K759">
        <v>128</v>
      </c>
      <c r="L759">
        <v>1</v>
      </c>
      <c r="M759" t="b">
        <f t="shared" si="71"/>
        <v>0</v>
      </c>
      <c r="N759" s="4">
        <f t="shared" si="72"/>
        <v>0</v>
      </c>
      <c r="O759" t="b">
        <f t="shared" si="68"/>
        <v>0</v>
      </c>
      <c r="P759" s="4">
        <v>2</v>
      </c>
      <c r="AI759">
        <f t="shared" ca="1" si="69"/>
        <v>3.9963170457525696</v>
      </c>
      <c r="AJ759">
        <f t="shared" ca="1" si="70"/>
        <v>-3.925769840468976</v>
      </c>
    </row>
    <row r="760" spans="1:36" x14ac:dyDescent="0.2">
      <c r="A760">
        <v>27</v>
      </c>
      <c r="B760">
        <v>4</v>
      </c>
      <c r="C760" t="s">
        <v>76</v>
      </c>
      <c r="D760" t="s">
        <v>135</v>
      </c>
      <c r="E760" t="s">
        <v>136</v>
      </c>
      <c r="F760" t="s">
        <v>120</v>
      </c>
      <c r="G760" t="s">
        <v>121</v>
      </c>
      <c r="H760">
        <v>-2</v>
      </c>
      <c r="I760">
        <v>1</v>
      </c>
      <c r="J760">
        <v>315</v>
      </c>
      <c r="K760">
        <v>318</v>
      </c>
      <c r="L760">
        <v>0</v>
      </c>
      <c r="M760" t="b">
        <f t="shared" si="71"/>
        <v>1</v>
      </c>
      <c r="N760" s="4">
        <f t="shared" si="72"/>
        <v>0</v>
      </c>
      <c r="O760" t="b">
        <f t="shared" si="68"/>
        <v>0</v>
      </c>
      <c r="P760" s="4">
        <v>1</v>
      </c>
      <c r="AI760">
        <f t="shared" ca="1" si="69"/>
        <v>3.974007438094358</v>
      </c>
      <c r="AJ760">
        <f t="shared" ca="1" si="70"/>
        <v>1.0063917313224415</v>
      </c>
    </row>
    <row r="761" spans="1:36" x14ac:dyDescent="0.2">
      <c r="A761">
        <v>26</v>
      </c>
      <c r="B761">
        <v>3</v>
      </c>
      <c r="C761" t="s">
        <v>76</v>
      </c>
      <c r="D761" t="s">
        <v>128</v>
      </c>
      <c r="E761" t="s">
        <v>83</v>
      </c>
      <c r="F761" t="s">
        <v>67</v>
      </c>
      <c r="G761" t="s">
        <v>68</v>
      </c>
      <c r="H761">
        <v>0</v>
      </c>
      <c r="I761">
        <v>-7</v>
      </c>
      <c r="J761">
        <v>248</v>
      </c>
      <c r="K761">
        <v>241</v>
      </c>
      <c r="L761">
        <v>1</v>
      </c>
      <c r="M761" t="b">
        <f t="shared" si="71"/>
        <v>0</v>
      </c>
      <c r="N761" s="4">
        <f t="shared" si="72"/>
        <v>0</v>
      </c>
      <c r="O761" t="b">
        <f t="shared" si="68"/>
        <v>0</v>
      </c>
      <c r="P761" s="4">
        <v>1</v>
      </c>
      <c r="AI761">
        <f t="shared" ca="1" si="69"/>
        <v>2.9064796162272271</v>
      </c>
      <c r="AJ761">
        <f t="shared" ca="1" si="70"/>
        <v>-7.0963525583246971</v>
      </c>
    </row>
    <row r="762" spans="1:36" x14ac:dyDescent="0.2">
      <c r="A762">
        <v>26</v>
      </c>
      <c r="B762">
        <v>3</v>
      </c>
      <c r="C762" t="s">
        <v>76</v>
      </c>
      <c r="D762" t="s">
        <v>120</v>
      </c>
      <c r="E762" t="s">
        <v>121</v>
      </c>
      <c r="F762" t="s">
        <v>51</v>
      </c>
      <c r="G762" t="s">
        <v>52</v>
      </c>
      <c r="H762">
        <v>-6</v>
      </c>
      <c r="I762">
        <v>-30</v>
      </c>
      <c r="J762">
        <v>334</v>
      </c>
      <c r="K762">
        <v>310</v>
      </c>
      <c r="L762">
        <v>0</v>
      </c>
      <c r="M762" t="b">
        <f t="shared" si="71"/>
        <v>0</v>
      </c>
      <c r="N762" s="4">
        <f t="shared" si="72"/>
        <v>0</v>
      </c>
      <c r="O762" t="b">
        <f t="shared" si="68"/>
        <v>0</v>
      </c>
      <c r="P762" s="4">
        <v>1</v>
      </c>
      <c r="AI762">
        <f t="shared" ca="1" si="69"/>
        <v>2.9425736239757994</v>
      </c>
      <c r="AJ762">
        <f t="shared" ca="1" si="70"/>
        <v>-30.069946595605057</v>
      </c>
    </row>
    <row r="763" spans="1:36" x14ac:dyDescent="0.2">
      <c r="A763">
        <v>26</v>
      </c>
      <c r="B763">
        <v>3</v>
      </c>
      <c r="C763" t="s">
        <v>76</v>
      </c>
      <c r="D763" t="s">
        <v>54</v>
      </c>
      <c r="E763" t="s">
        <v>55</v>
      </c>
      <c r="F763" t="s">
        <v>70</v>
      </c>
      <c r="G763" t="s">
        <v>71</v>
      </c>
      <c r="H763">
        <v>0</v>
      </c>
      <c r="I763">
        <v>-14</v>
      </c>
      <c r="J763">
        <v>120</v>
      </c>
      <c r="K763">
        <v>106</v>
      </c>
      <c r="L763">
        <v>1</v>
      </c>
      <c r="M763" t="b">
        <f t="shared" si="71"/>
        <v>0</v>
      </c>
      <c r="N763" s="4">
        <f t="shared" si="72"/>
        <v>0</v>
      </c>
      <c r="O763" t="b">
        <f t="shared" si="68"/>
        <v>0</v>
      </c>
      <c r="P763" s="4">
        <v>2</v>
      </c>
      <c r="AI763">
        <f t="shared" ca="1" si="69"/>
        <v>3.0747755145727229</v>
      </c>
      <c r="AJ763">
        <f t="shared" ca="1" si="70"/>
        <v>-14.019630871604484</v>
      </c>
    </row>
    <row r="764" spans="1:36" x14ac:dyDescent="0.2">
      <c r="A764">
        <v>26</v>
      </c>
      <c r="B764">
        <v>3</v>
      </c>
      <c r="C764" t="s">
        <v>76</v>
      </c>
      <c r="D764" t="s">
        <v>54</v>
      </c>
      <c r="E764" t="s">
        <v>55</v>
      </c>
      <c r="F764" t="s">
        <v>67</v>
      </c>
      <c r="G764" t="s">
        <v>68</v>
      </c>
      <c r="H764">
        <v>6</v>
      </c>
      <c r="I764">
        <v>10</v>
      </c>
      <c r="J764">
        <v>278</v>
      </c>
      <c r="K764">
        <v>282</v>
      </c>
      <c r="L764">
        <v>1</v>
      </c>
      <c r="M764" t="b">
        <f t="shared" si="71"/>
        <v>1</v>
      </c>
      <c r="N764" s="4">
        <f t="shared" si="72"/>
        <v>0</v>
      </c>
      <c r="O764" t="b">
        <f t="shared" si="68"/>
        <v>0</v>
      </c>
      <c r="P764" s="4">
        <v>1</v>
      </c>
      <c r="AI764">
        <f t="shared" ca="1" si="69"/>
        <v>3.0937732050012929</v>
      </c>
      <c r="AJ764">
        <f t="shared" ca="1" si="70"/>
        <v>10.062697113333018</v>
      </c>
    </row>
    <row r="765" spans="1:36" x14ac:dyDescent="0.2">
      <c r="A765">
        <v>25</v>
      </c>
      <c r="B765">
        <v>2</v>
      </c>
      <c r="C765" t="s">
        <v>76</v>
      </c>
      <c r="D765" t="s">
        <v>67</v>
      </c>
      <c r="E765" t="s">
        <v>68</v>
      </c>
      <c r="F765" t="s">
        <v>101</v>
      </c>
      <c r="G765" t="s">
        <v>102</v>
      </c>
      <c r="H765">
        <v>-3</v>
      </c>
      <c r="I765">
        <v>-2</v>
      </c>
      <c r="J765">
        <v>92</v>
      </c>
      <c r="K765">
        <v>93</v>
      </c>
      <c r="L765">
        <v>0</v>
      </c>
      <c r="M765" t="b">
        <f t="shared" si="71"/>
        <v>0</v>
      </c>
      <c r="N765" s="4">
        <f t="shared" si="72"/>
        <v>0</v>
      </c>
      <c r="O765" t="b">
        <f t="shared" si="68"/>
        <v>0</v>
      </c>
      <c r="P765" s="4">
        <v>2</v>
      </c>
      <c r="AI765">
        <f t="shared" ca="1" si="69"/>
        <v>1.9420488029500094</v>
      </c>
      <c r="AJ765">
        <f t="shared" ca="1" si="70"/>
        <v>-2.0913333557474041</v>
      </c>
    </row>
    <row r="766" spans="1:36" x14ac:dyDescent="0.2">
      <c r="A766">
        <v>25</v>
      </c>
      <c r="B766">
        <v>2</v>
      </c>
      <c r="C766" t="s">
        <v>76</v>
      </c>
      <c r="D766" t="s">
        <v>44</v>
      </c>
      <c r="E766" t="s">
        <v>45</v>
      </c>
      <c r="F766" t="s">
        <v>128</v>
      </c>
      <c r="G766" t="s">
        <v>83</v>
      </c>
      <c r="H766">
        <v>0</v>
      </c>
      <c r="I766">
        <v>7</v>
      </c>
      <c r="J766">
        <v>137</v>
      </c>
      <c r="K766">
        <v>144</v>
      </c>
      <c r="L766">
        <v>0</v>
      </c>
      <c r="M766" t="b">
        <f t="shared" si="71"/>
        <v>1</v>
      </c>
      <c r="N766" s="4">
        <f t="shared" si="72"/>
        <v>0</v>
      </c>
      <c r="O766" t="b">
        <f t="shared" si="68"/>
        <v>0</v>
      </c>
      <c r="P766" s="4">
        <v>2</v>
      </c>
      <c r="AI766">
        <f t="shared" ca="1" si="69"/>
        <v>2.042701498882479</v>
      </c>
      <c r="AJ766">
        <f t="shared" ca="1" si="70"/>
        <v>6.9158124766767264</v>
      </c>
    </row>
    <row r="767" spans="1:36" x14ac:dyDescent="0.2">
      <c r="A767">
        <v>23</v>
      </c>
      <c r="B767">
        <v>7</v>
      </c>
      <c r="C767" t="s">
        <v>76</v>
      </c>
      <c r="D767" t="s">
        <v>128</v>
      </c>
      <c r="E767" t="s">
        <v>83</v>
      </c>
      <c r="F767" t="s">
        <v>99</v>
      </c>
      <c r="G767" t="s">
        <v>100</v>
      </c>
      <c r="H767">
        <v>-4</v>
      </c>
      <c r="I767">
        <v>-6</v>
      </c>
      <c r="J767">
        <v>149</v>
      </c>
      <c r="K767">
        <v>147</v>
      </c>
      <c r="L767">
        <v>1</v>
      </c>
      <c r="M767" t="b">
        <f t="shared" si="71"/>
        <v>0</v>
      </c>
      <c r="N767" s="4">
        <f t="shared" si="72"/>
        <v>0</v>
      </c>
      <c r="O767" t="b">
        <f t="shared" si="68"/>
        <v>0</v>
      </c>
      <c r="P767" s="4">
        <v>2</v>
      </c>
      <c r="AI767">
        <f t="shared" ca="1" si="69"/>
        <v>6.9033603491942177</v>
      </c>
      <c r="AJ767">
        <f t="shared" ca="1" si="70"/>
        <v>-5.9750414046494713</v>
      </c>
    </row>
    <row r="768" spans="1:36" x14ac:dyDescent="0.2">
      <c r="A768">
        <v>23</v>
      </c>
      <c r="B768">
        <v>7</v>
      </c>
      <c r="C768" t="s">
        <v>76</v>
      </c>
      <c r="D768" t="s">
        <v>128</v>
      </c>
      <c r="E768" t="s">
        <v>83</v>
      </c>
      <c r="F768" t="s">
        <v>109</v>
      </c>
      <c r="G768" t="s">
        <v>18</v>
      </c>
      <c r="H768">
        <v>15</v>
      </c>
      <c r="I768">
        <v>3</v>
      </c>
      <c r="J768">
        <v>214</v>
      </c>
      <c r="K768">
        <v>202</v>
      </c>
      <c r="L768">
        <v>0</v>
      </c>
      <c r="M768" t="b">
        <f t="shared" si="71"/>
        <v>1</v>
      </c>
      <c r="N768" s="4">
        <f t="shared" si="72"/>
        <v>0</v>
      </c>
      <c r="O768" t="b">
        <f t="shared" si="68"/>
        <v>0</v>
      </c>
      <c r="P768" s="4">
        <v>1</v>
      </c>
      <c r="AI768">
        <f t="shared" ca="1" si="69"/>
        <v>7.0195557734478093</v>
      </c>
      <c r="AJ768">
        <f t="shared" ca="1" si="70"/>
        <v>2.9339603330074282</v>
      </c>
    </row>
    <row r="769" spans="1:36" x14ac:dyDescent="0.2">
      <c r="A769">
        <v>23</v>
      </c>
      <c r="B769">
        <v>7</v>
      </c>
      <c r="C769" t="s">
        <v>76</v>
      </c>
      <c r="D769" t="s">
        <v>54</v>
      </c>
      <c r="E769" t="s">
        <v>55</v>
      </c>
      <c r="F769" t="s">
        <v>128</v>
      </c>
      <c r="G769" t="s">
        <v>83</v>
      </c>
      <c r="H769">
        <v>6</v>
      </c>
      <c r="I769">
        <v>21</v>
      </c>
      <c r="J769">
        <v>163</v>
      </c>
      <c r="K769">
        <v>178</v>
      </c>
      <c r="L769">
        <v>1</v>
      </c>
      <c r="M769" t="b">
        <f t="shared" si="71"/>
        <v>1</v>
      </c>
      <c r="N769" s="4">
        <f t="shared" si="72"/>
        <v>0</v>
      </c>
      <c r="O769" t="b">
        <f t="shared" si="68"/>
        <v>0</v>
      </c>
      <c r="P769" s="4">
        <v>2</v>
      </c>
      <c r="AI769">
        <f t="shared" ca="1" si="69"/>
        <v>6.9010998234665344</v>
      </c>
      <c r="AJ769">
        <f t="shared" ca="1" si="70"/>
        <v>21.065408678896208</v>
      </c>
    </row>
    <row r="770" spans="1:36" x14ac:dyDescent="0.2">
      <c r="A770">
        <v>23</v>
      </c>
      <c r="B770">
        <v>7</v>
      </c>
      <c r="C770" t="s">
        <v>76</v>
      </c>
      <c r="D770" t="s">
        <v>67</v>
      </c>
      <c r="E770" t="s">
        <v>68</v>
      </c>
      <c r="F770" t="s">
        <v>49</v>
      </c>
      <c r="G770" t="s">
        <v>50</v>
      </c>
      <c r="H770">
        <v>-1</v>
      </c>
      <c r="I770">
        <v>-11</v>
      </c>
      <c r="J770">
        <v>335</v>
      </c>
      <c r="K770">
        <v>325</v>
      </c>
      <c r="L770">
        <v>1</v>
      </c>
      <c r="M770" t="b">
        <f t="shared" si="71"/>
        <v>0</v>
      </c>
      <c r="N770" s="4">
        <f t="shared" si="72"/>
        <v>0</v>
      </c>
      <c r="O770" t="b">
        <f t="shared" ref="O770:O833" si="73">I770&gt;T$19</f>
        <v>0</v>
      </c>
      <c r="P770" s="4">
        <v>1</v>
      </c>
      <c r="AI770">
        <f t="shared" ref="AI770:AI833" ca="1" si="74">B770+RAND()*0.2+-0.1</f>
        <v>6.9963549666432936</v>
      </c>
      <c r="AJ770">
        <f t="shared" ref="AJ770:AJ833" ca="1" si="75">I770+RAND()*0.2+-0.1</f>
        <v>-10.908228273697729</v>
      </c>
    </row>
    <row r="771" spans="1:36" x14ac:dyDescent="0.2">
      <c r="A771">
        <v>22</v>
      </c>
      <c r="B771">
        <v>6</v>
      </c>
      <c r="C771" t="s">
        <v>76</v>
      </c>
      <c r="D771" t="s">
        <v>77</v>
      </c>
      <c r="E771" t="s">
        <v>78</v>
      </c>
      <c r="F771" t="s">
        <v>67</v>
      </c>
      <c r="G771" t="s">
        <v>68</v>
      </c>
      <c r="H771">
        <v>-5</v>
      </c>
      <c r="I771">
        <v>-14</v>
      </c>
      <c r="J771">
        <v>305</v>
      </c>
      <c r="K771">
        <v>296</v>
      </c>
      <c r="L771">
        <v>1</v>
      </c>
      <c r="M771" t="b">
        <f t="shared" ref="M771:M834" si="76">I771&gt;0</f>
        <v>0</v>
      </c>
      <c r="N771" s="4">
        <f t="shared" ref="N771:N834" si="77">IF(I771&gt;30,1,0)</f>
        <v>0</v>
      </c>
      <c r="O771" t="b">
        <f t="shared" si="73"/>
        <v>0</v>
      </c>
      <c r="P771" s="4">
        <v>1</v>
      </c>
      <c r="AI771">
        <f t="shared" ca="1" si="74"/>
        <v>6.0950924582671746</v>
      </c>
      <c r="AJ771">
        <f t="shared" ca="1" si="75"/>
        <v>-14.082661701886236</v>
      </c>
    </row>
    <row r="772" spans="1:36" x14ac:dyDescent="0.2">
      <c r="A772">
        <v>21</v>
      </c>
      <c r="B772">
        <v>5</v>
      </c>
      <c r="C772" t="s">
        <v>76</v>
      </c>
      <c r="D772" t="s">
        <v>211</v>
      </c>
      <c r="E772" t="s">
        <v>212</v>
      </c>
      <c r="F772" t="s">
        <v>99</v>
      </c>
      <c r="G772" t="s">
        <v>100</v>
      </c>
      <c r="H772">
        <v>-5</v>
      </c>
      <c r="I772">
        <v>6</v>
      </c>
      <c r="J772">
        <v>126</v>
      </c>
      <c r="K772">
        <v>137</v>
      </c>
      <c r="L772">
        <v>0</v>
      </c>
      <c r="M772" t="b">
        <f t="shared" si="76"/>
        <v>1</v>
      </c>
      <c r="N772" s="4">
        <f t="shared" si="77"/>
        <v>0</v>
      </c>
      <c r="O772" t="b">
        <f t="shared" si="73"/>
        <v>0</v>
      </c>
      <c r="P772" s="4">
        <v>2</v>
      </c>
      <c r="AI772">
        <f t="shared" ca="1" si="74"/>
        <v>4.911155440284511</v>
      </c>
      <c r="AJ772">
        <f t="shared" ca="1" si="75"/>
        <v>5.9009981079603913</v>
      </c>
    </row>
    <row r="773" spans="1:36" x14ac:dyDescent="0.2">
      <c r="A773">
        <v>21</v>
      </c>
      <c r="B773">
        <v>5</v>
      </c>
      <c r="C773" t="s">
        <v>76</v>
      </c>
      <c r="D773" t="s">
        <v>99</v>
      </c>
      <c r="E773" t="s">
        <v>100</v>
      </c>
      <c r="F773" t="s">
        <v>377</v>
      </c>
      <c r="G773" t="s">
        <v>378</v>
      </c>
      <c r="H773">
        <v>1</v>
      </c>
      <c r="I773">
        <v>0</v>
      </c>
      <c r="J773">
        <v>104</v>
      </c>
      <c r="K773">
        <v>103</v>
      </c>
      <c r="L773">
        <v>0</v>
      </c>
      <c r="M773" t="b">
        <f t="shared" si="76"/>
        <v>0</v>
      </c>
      <c r="N773" s="4">
        <f t="shared" si="77"/>
        <v>0</v>
      </c>
      <c r="O773" t="b">
        <f t="shared" si="73"/>
        <v>0</v>
      </c>
      <c r="P773" s="4">
        <v>2</v>
      </c>
      <c r="AI773">
        <f t="shared" ca="1" si="74"/>
        <v>5.0462290410108999</v>
      </c>
      <c r="AJ773">
        <f t="shared" ca="1" si="75"/>
        <v>-8.0307544236630293E-2</v>
      </c>
    </row>
    <row r="774" spans="1:36" x14ac:dyDescent="0.2">
      <c r="A774">
        <v>20</v>
      </c>
      <c r="B774">
        <v>4</v>
      </c>
      <c r="C774" t="s">
        <v>76</v>
      </c>
      <c r="D774" t="s">
        <v>101</v>
      </c>
      <c r="E774" t="s">
        <v>102</v>
      </c>
      <c r="F774" t="s">
        <v>128</v>
      </c>
      <c r="G774" t="s">
        <v>83</v>
      </c>
      <c r="H774">
        <v>0</v>
      </c>
      <c r="I774">
        <v>5</v>
      </c>
      <c r="J774">
        <v>197</v>
      </c>
      <c r="K774">
        <v>202</v>
      </c>
      <c r="L774">
        <v>0</v>
      </c>
      <c r="M774" t="b">
        <f t="shared" si="76"/>
        <v>1</v>
      </c>
      <c r="N774" s="4">
        <f t="shared" si="77"/>
        <v>0</v>
      </c>
      <c r="O774" t="b">
        <f t="shared" si="73"/>
        <v>0</v>
      </c>
      <c r="P774" s="4">
        <v>1</v>
      </c>
      <c r="AI774">
        <f t="shared" ca="1" si="74"/>
        <v>3.9405298247754295</v>
      </c>
      <c r="AJ774">
        <f t="shared" ca="1" si="75"/>
        <v>4.9112638806580007</v>
      </c>
    </row>
    <row r="775" spans="1:36" x14ac:dyDescent="0.2">
      <c r="A775">
        <v>21</v>
      </c>
      <c r="B775">
        <v>5</v>
      </c>
      <c r="C775" t="s">
        <v>76</v>
      </c>
      <c r="D775" t="s">
        <v>54</v>
      </c>
      <c r="E775" t="s">
        <v>55</v>
      </c>
      <c r="F775" t="s">
        <v>120</v>
      </c>
      <c r="G775" t="s">
        <v>121</v>
      </c>
      <c r="H775">
        <v>-3</v>
      </c>
      <c r="I775">
        <v>-20</v>
      </c>
      <c r="J775">
        <v>146</v>
      </c>
      <c r="K775">
        <v>129</v>
      </c>
      <c r="L775">
        <v>1</v>
      </c>
      <c r="M775" t="b">
        <f t="shared" si="76"/>
        <v>0</v>
      </c>
      <c r="N775" s="4">
        <f t="shared" si="77"/>
        <v>0</v>
      </c>
      <c r="O775" t="b">
        <f t="shared" si="73"/>
        <v>0</v>
      </c>
      <c r="P775" s="4">
        <v>2</v>
      </c>
      <c r="AI775">
        <f t="shared" ca="1" si="74"/>
        <v>4.9517382372641476</v>
      </c>
      <c r="AJ775">
        <f t="shared" ca="1" si="75"/>
        <v>-19.99651927506256</v>
      </c>
    </row>
    <row r="776" spans="1:36" x14ac:dyDescent="0.2">
      <c r="A776">
        <v>19</v>
      </c>
      <c r="B776">
        <v>3</v>
      </c>
      <c r="C776" t="s">
        <v>76</v>
      </c>
      <c r="D776" t="s">
        <v>17</v>
      </c>
      <c r="E776" t="s">
        <v>18</v>
      </c>
      <c r="F776" t="s">
        <v>67</v>
      </c>
      <c r="G776" t="s">
        <v>68</v>
      </c>
      <c r="H776">
        <v>11</v>
      </c>
      <c r="I776">
        <v>-19</v>
      </c>
      <c r="J776">
        <v>390</v>
      </c>
      <c r="K776">
        <v>360</v>
      </c>
      <c r="L776">
        <v>1</v>
      </c>
      <c r="M776" t="b">
        <f t="shared" si="76"/>
        <v>0</v>
      </c>
      <c r="N776" s="4">
        <f t="shared" si="77"/>
        <v>0</v>
      </c>
      <c r="O776" t="b">
        <f t="shared" si="73"/>
        <v>0</v>
      </c>
      <c r="P776" s="4">
        <v>1</v>
      </c>
      <c r="AI776">
        <f t="shared" ca="1" si="74"/>
        <v>2.9173520238565733</v>
      </c>
      <c r="AJ776">
        <f t="shared" ca="1" si="75"/>
        <v>-18.968251213691207</v>
      </c>
    </row>
    <row r="777" spans="1:36" x14ac:dyDescent="0.2">
      <c r="A777">
        <v>19</v>
      </c>
      <c r="B777">
        <v>3</v>
      </c>
      <c r="C777" t="s">
        <v>76</v>
      </c>
      <c r="D777" t="s">
        <v>37</v>
      </c>
      <c r="E777" t="s">
        <v>38</v>
      </c>
      <c r="F777" t="s">
        <v>67</v>
      </c>
      <c r="G777" t="s">
        <v>68</v>
      </c>
      <c r="H777">
        <v>3</v>
      </c>
      <c r="I777">
        <v>-5</v>
      </c>
      <c r="J777">
        <v>321</v>
      </c>
      <c r="K777">
        <v>313</v>
      </c>
      <c r="L777">
        <v>0</v>
      </c>
      <c r="M777" t="b">
        <f t="shared" si="76"/>
        <v>0</v>
      </c>
      <c r="N777" s="4">
        <f t="shared" si="77"/>
        <v>0</v>
      </c>
      <c r="O777" t="b">
        <f t="shared" si="73"/>
        <v>0</v>
      </c>
      <c r="P777" s="4">
        <v>1</v>
      </c>
      <c r="AI777">
        <f t="shared" ca="1" si="74"/>
        <v>2.9517723957468025</v>
      </c>
      <c r="AJ777">
        <f t="shared" ca="1" si="75"/>
        <v>-4.9789361260241733</v>
      </c>
    </row>
    <row r="778" spans="1:36" x14ac:dyDescent="0.2">
      <c r="A778">
        <v>18</v>
      </c>
      <c r="B778">
        <v>2</v>
      </c>
      <c r="C778" t="s">
        <v>76</v>
      </c>
      <c r="D778" t="s">
        <v>262</v>
      </c>
      <c r="E778" t="s">
        <v>263</v>
      </c>
      <c r="F778" t="s">
        <v>120</v>
      </c>
      <c r="G778" t="s">
        <v>121</v>
      </c>
      <c r="H778">
        <v>-8</v>
      </c>
      <c r="I778">
        <v>-16</v>
      </c>
      <c r="J778">
        <v>171</v>
      </c>
      <c r="K778">
        <v>163</v>
      </c>
      <c r="L778">
        <v>1</v>
      </c>
      <c r="M778" t="b">
        <f t="shared" si="76"/>
        <v>0</v>
      </c>
      <c r="N778" s="4">
        <f t="shared" si="77"/>
        <v>0</v>
      </c>
      <c r="O778" t="b">
        <f t="shared" si="73"/>
        <v>0</v>
      </c>
      <c r="P778" s="4">
        <v>2</v>
      </c>
      <c r="AI778">
        <f t="shared" ca="1" si="74"/>
        <v>2.0439945631004757</v>
      </c>
      <c r="AJ778">
        <f t="shared" ca="1" si="75"/>
        <v>-15.968151718778556</v>
      </c>
    </row>
    <row r="779" spans="1:36" x14ac:dyDescent="0.2">
      <c r="A779">
        <v>17</v>
      </c>
      <c r="B779">
        <v>1</v>
      </c>
      <c r="C779" t="s">
        <v>76</v>
      </c>
      <c r="D779" t="s">
        <v>109</v>
      </c>
      <c r="E779" t="s">
        <v>18</v>
      </c>
      <c r="F779" t="s">
        <v>54</v>
      </c>
      <c r="G779" t="s">
        <v>55</v>
      </c>
      <c r="H779">
        <v>-9</v>
      </c>
      <c r="I779">
        <v>-45</v>
      </c>
      <c r="J779">
        <v>159</v>
      </c>
      <c r="K779">
        <v>123</v>
      </c>
      <c r="L779">
        <v>1</v>
      </c>
      <c r="M779" t="b">
        <f t="shared" si="76"/>
        <v>0</v>
      </c>
      <c r="N779" s="4">
        <f t="shared" si="77"/>
        <v>0</v>
      </c>
      <c r="O779" t="b">
        <f t="shared" si="73"/>
        <v>0</v>
      </c>
      <c r="P779" s="4">
        <v>2</v>
      </c>
      <c r="AI779">
        <f t="shared" ca="1" si="74"/>
        <v>0.9045790712896612</v>
      </c>
      <c r="AJ779">
        <f t="shared" ca="1" si="75"/>
        <v>-45.030437647667448</v>
      </c>
    </row>
    <row r="780" spans="1:36" x14ac:dyDescent="0.2">
      <c r="A780">
        <v>20</v>
      </c>
      <c r="B780">
        <v>4</v>
      </c>
      <c r="C780" t="s">
        <v>76</v>
      </c>
      <c r="D780" t="s">
        <v>51</v>
      </c>
      <c r="E780" t="s">
        <v>52</v>
      </c>
      <c r="F780" t="s">
        <v>67</v>
      </c>
      <c r="G780" t="s">
        <v>68</v>
      </c>
      <c r="H780">
        <v>13</v>
      </c>
      <c r="I780">
        <v>6</v>
      </c>
      <c r="J780">
        <v>103</v>
      </c>
      <c r="K780">
        <v>96</v>
      </c>
      <c r="L780">
        <v>1</v>
      </c>
      <c r="M780" t="b">
        <f t="shared" si="76"/>
        <v>1</v>
      </c>
      <c r="N780" s="4">
        <f t="shared" si="77"/>
        <v>0</v>
      </c>
      <c r="O780" t="b">
        <f t="shared" si="73"/>
        <v>0</v>
      </c>
      <c r="P780" s="4">
        <v>2</v>
      </c>
      <c r="AI780">
        <f t="shared" ca="1" si="74"/>
        <v>3.9700700037337149</v>
      </c>
      <c r="AJ780">
        <f t="shared" ca="1" si="75"/>
        <v>6.0597938166151648</v>
      </c>
    </row>
    <row r="781" spans="1:36" x14ac:dyDescent="0.2">
      <c r="A781">
        <v>20</v>
      </c>
      <c r="B781">
        <v>4</v>
      </c>
      <c r="C781" t="s">
        <v>76</v>
      </c>
      <c r="D781" t="s">
        <v>101</v>
      </c>
      <c r="E781" t="s">
        <v>102</v>
      </c>
      <c r="F781" t="s">
        <v>120</v>
      </c>
      <c r="G781" t="s">
        <v>121</v>
      </c>
      <c r="H781">
        <v>12</v>
      </c>
      <c r="I781">
        <v>14</v>
      </c>
      <c r="J781">
        <v>332</v>
      </c>
      <c r="K781">
        <v>334</v>
      </c>
      <c r="L781">
        <v>1</v>
      </c>
      <c r="M781" t="b">
        <f t="shared" si="76"/>
        <v>1</v>
      </c>
      <c r="N781" s="4">
        <f t="shared" si="77"/>
        <v>0</v>
      </c>
      <c r="O781" t="b">
        <f t="shared" si="73"/>
        <v>0</v>
      </c>
      <c r="P781" s="4">
        <v>1</v>
      </c>
      <c r="AI781">
        <f t="shared" ca="1" si="74"/>
        <v>3.9589312757678843</v>
      </c>
      <c r="AJ781">
        <f t="shared" ca="1" si="75"/>
        <v>13.941889292914594</v>
      </c>
    </row>
    <row r="782" spans="1:36" x14ac:dyDescent="0.2">
      <c r="A782">
        <v>18</v>
      </c>
      <c r="B782">
        <v>2</v>
      </c>
      <c r="C782" t="s">
        <v>76</v>
      </c>
      <c r="D782" t="s">
        <v>101</v>
      </c>
      <c r="E782" t="s">
        <v>102</v>
      </c>
      <c r="F782" t="s">
        <v>99</v>
      </c>
      <c r="G782" t="s">
        <v>100</v>
      </c>
      <c r="H782">
        <v>-4</v>
      </c>
      <c r="I782">
        <v>6</v>
      </c>
      <c r="J782">
        <v>144</v>
      </c>
      <c r="K782">
        <v>154</v>
      </c>
      <c r="L782">
        <v>0</v>
      </c>
      <c r="M782" t="b">
        <f t="shared" si="76"/>
        <v>1</v>
      </c>
      <c r="N782" s="4">
        <f t="shared" si="77"/>
        <v>0</v>
      </c>
      <c r="O782" t="b">
        <f t="shared" si="73"/>
        <v>0</v>
      </c>
      <c r="P782" s="4">
        <v>2</v>
      </c>
      <c r="AI782">
        <f t="shared" ca="1" si="74"/>
        <v>1.9696382193255317</v>
      </c>
      <c r="AJ782">
        <f t="shared" ca="1" si="75"/>
        <v>6.033177199128045</v>
      </c>
    </row>
    <row r="783" spans="1:36" x14ac:dyDescent="0.2">
      <c r="A783">
        <v>17</v>
      </c>
      <c r="B783">
        <v>1</v>
      </c>
      <c r="C783" t="s">
        <v>76</v>
      </c>
      <c r="D783" t="s">
        <v>261</v>
      </c>
      <c r="E783" t="s">
        <v>28</v>
      </c>
      <c r="F783" t="s">
        <v>77</v>
      </c>
      <c r="G783" t="s">
        <v>78</v>
      </c>
      <c r="H783">
        <v>17</v>
      </c>
      <c r="I783">
        <v>3</v>
      </c>
      <c r="J783">
        <v>614</v>
      </c>
      <c r="K783">
        <v>600</v>
      </c>
      <c r="L783">
        <v>1</v>
      </c>
      <c r="M783" t="b">
        <f t="shared" si="76"/>
        <v>1</v>
      </c>
      <c r="N783" s="4">
        <f t="shared" si="77"/>
        <v>0</v>
      </c>
      <c r="O783" t="b">
        <f t="shared" si="73"/>
        <v>0</v>
      </c>
      <c r="P783" s="4">
        <v>1</v>
      </c>
      <c r="AI783">
        <f t="shared" ca="1" si="74"/>
        <v>1.050784390655344</v>
      </c>
      <c r="AJ783">
        <f t="shared" ca="1" si="75"/>
        <v>2.968616557961369</v>
      </c>
    </row>
    <row r="784" spans="1:36" x14ac:dyDescent="0.2">
      <c r="A784">
        <v>17</v>
      </c>
      <c r="B784">
        <v>1</v>
      </c>
      <c r="C784" t="s">
        <v>76</v>
      </c>
      <c r="D784" t="s">
        <v>49</v>
      </c>
      <c r="E784" t="s">
        <v>50</v>
      </c>
      <c r="F784" t="s">
        <v>54</v>
      </c>
      <c r="G784" t="s">
        <v>55</v>
      </c>
      <c r="H784">
        <v>-3</v>
      </c>
      <c r="I784">
        <v>-22</v>
      </c>
      <c r="J784">
        <v>162</v>
      </c>
      <c r="K784">
        <v>143</v>
      </c>
      <c r="L784">
        <v>0</v>
      </c>
      <c r="M784" t="b">
        <f t="shared" si="76"/>
        <v>0</v>
      </c>
      <c r="N784" s="4">
        <f t="shared" si="77"/>
        <v>0</v>
      </c>
      <c r="O784" t="b">
        <f t="shared" si="73"/>
        <v>0</v>
      </c>
      <c r="P784" s="4">
        <v>2</v>
      </c>
      <c r="AI784">
        <f t="shared" ca="1" si="74"/>
        <v>0.96766245949853225</v>
      </c>
      <c r="AJ784">
        <f t="shared" ca="1" si="75"/>
        <v>-22.074542504829772</v>
      </c>
    </row>
    <row r="785" spans="1:36" x14ac:dyDescent="0.2">
      <c r="A785">
        <v>17</v>
      </c>
      <c r="B785">
        <v>1</v>
      </c>
      <c r="C785" t="s">
        <v>76</v>
      </c>
      <c r="D785" t="s">
        <v>49</v>
      </c>
      <c r="E785" t="s">
        <v>50</v>
      </c>
      <c r="F785" t="s">
        <v>128</v>
      </c>
      <c r="G785" t="s">
        <v>83</v>
      </c>
      <c r="H785">
        <v>1</v>
      </c>
      <c r="I785">
        <v>-10</v>
      </c>
      <c r="J785">
        <v>245</v>
      </c>
      <c r="K785">
        <v>234</v>
      </c>
      <c r="L785">
        <v>1</v>
      </c>
      <c r="M785" t="b">
        <f t="shared" si="76"/>
        <v>0</v>
      </c>
      <c r="N785" s="4">
        <f t="shared" si="77"/>
        <v>0</v>
      </c>
      <c r="O785" t="b">
        <f t="shared" si="73"/>
        <v>0</v>
      </c>
      <c r="P785" s="4">
        <v>1</v>
      </c>
      <c r="AI785">
        <f t="shared" ca="1" si="74"/>
        <v>1.0874749458290855</v>
      </c>
      <c r="AJ785">
        <f t="shared" ca="1" si="75"/>
        <v>-9.942162265503331</v>
      </c>
    </row>
    <row r="786" spans="1:36" x14ac:dyDescent="0.2">
      <c r="A786">
        <v>17</v>
      </c>
      <c r="B786">
        <v>1</v>
      </c>
      <c r="C786" t="s">
        <v>76</v>
      </c>
      <c r="D786" t="s">
        <v>128</v>
      </c>
      <c r="E786" t="s">
        <v>83</v>
      </c>
      <c r="F786" t="s">
        <v>120</v>
      </c>
      <c r="G786" t="s">
        <v>121</v>
      </c>
      <c r="H786">
        <v>2</v>
      </c>
      <c r="I786">
        <v>16</v>
      </c>
      <c r="J786">
        <v>232</v>
      </c>
      <c r="K786">
        <v>246</v>
      </c>
      <c r="L786">
        <v>1</v>
      </c>
      <c r="M786" t="b">
        <f t="shared" si="76"/>
        <v>1</v>
      </c>
      <c r="N786" s="4">
        <f t="shared" si="77"/>
        <v>0</v>
      </c>
      <c r="O786" t="b">
        <f t="shared" si="73"/>
        <v>0</v>
      </c>
      <c r="P786" s="4">
        <v>1</v>
      </c>
      <c r="AI786">
        <f t="shared" ca="1" si="74"/>
        <v>0.93240745948237136</v>
      </c>
      <c r="AJ786">
        <f t="shared" ca="1" si="75"/>
        <v>16.056652514242185</v>
      </c>
    </row>
    <row r="787" spans="1:36" x14ac:dyDescent="0.2">
      <c r="A787">
        <v>15</v>
      </c>
      <c r="B787">
        <v>6</v>
      </c>
      <c r="C787" t="s">
        <v>76</v>
      </c>
      <c r="D787" t="s">
        <v>101</v>
      </c>
      <c r="E787" t="s">
        <v>102</v>
      </c>
      <c r="F787" t="s">
        <v>128</v>
      </c>
      <c r="G787" t="s">
        <v>83</v>
      </c>
      <c r="H787">
        <v>-13</v>
      </c>
      <c r="I787">
        <v>-32</v>
      </c>
      <c r="J787">
        <v>213</v>
      </c>
      <c r="K787">
        <v>194</v>
      </c>
      <c r="L787">
        <v>0</v>
      </c>
      <c r="M787" t="b">
        <f t="shared" si="76"/>
        <v>0</v>
      </c>
      <c r="N787" s="4">
        <f t="shared" si="77"/>
        <v>0</v>
      </c>
      <c r="O787" t="b">
        <f t="shared" si="73"/>
        <v>0</v>
      </c>
      <c r="P787" s="4">
        <v>1</v>
      </c>
      <c r="AI787">
        <f t="shared" ca="1" si="74"/>
        <v>5.9319798355340634</v>
      </c>
      <c r="AJ787">
        <f t="shared" ca="1" si="75"/>
        <v>-32.093795492915142</v>
      </c>
    </row>
    <row r="788" spans="1:36" x14ac:dyDescent="0.2">
      <c r="A788">
        <v>15</v>
      </c>
      <c r="B788">
        <v>6</v>
      </c>
      <c r="C788" t="s">
        <v>76</v>
      </c>
      <c r="D788" t="s">
        <v>280</v>
      </c>
      <c r="E788" t="s">
        <v>281</v>
      </c>
      <c r="F788" t="s">
        <v>229</v>
      </c>
      <c r="G788" t="s">
        <v>230</v>
      </c>
      <c r="H788">
        <v>-6</v>
      </c>
      <c r="I788">
        <v>-17</v>
      </c>
      <c r="J788">
        <v>255</v>
      </c>
      <c r="K788">
        <v>244</v>
      </c>
      <c r="L788">
        <v>0</v>
      </c>
      <c r="M788" t="b">
        <f t="shared" si="76"/>
        <v>0</v>
      </c>
      <c r="N788" s="4">
        <f t="shared" si="77"/>
        <v>0</v>
      </c>
      <c r="O788" t="b">
        <f t="shared" si="73"/>
        <v>0</v>
      </c>
      <c r="P788" s="4">
        <v>1</v>
      </c>
      <c r="AI788">
        <f t="shared" ca="1" si="74"/>
        <v>5.9666766327625806</v>
      </c>
      <c r="AJ788">
        <f t="shared" ca="1" si="75"/>
        <v>-16.951210786465712</v>
      </c>
    </row>
    <row r="789" spans="1:36" x14ac:dyDescent="0.2">
      <c r="A789">
        <v>17</v>
      </c>
      <c r="B789">
        <v>1</v>
      </c>
      <c r="C789" t="s">
        <v>76</v>
      </c>
      <c r="D789" t="s">
        <v>120</v>
      </c>
      <c r="E789" t="s">
        <v>121</v>
      </c>
      <c r="F789" t="s">
        <v>128</v>
      </c>
      <c r="G789" t="s">
        <v>83</v>
      </c>
      <c r="H789">
        <v>6</v>
      </c>
      <c r="I789">
        <v>1</v>
      </c>
      <c r="J789">
        <v>224</v>
      </c>
      <c r="K789">
        <v>219</v>
      </c>
      <c r="L789">
        <v>0</v>
      </c>
      <c r="M789" t="b">
        <f t="shared" si="76"/>
        <v>1</v>
      </c>
      <c r="N789" s="4">
        <f t="shared" si="77"/>
        <v>0</v>
      </c>
      <c r="O789" t="b">
        <f t="shared" si="73"/>
        <v>0</v>
      </c>
      <c r="P789" s="4">
        <v>1</v>
      </c>
      <c r="AI789">
        <f t="shared" ca="1" si="74"/>
        <v>1.0394763516575476</v>
      </c>
      <c r="AJ789">
        <f t="shared" ca="1" si="75"/>
        <v>0.98148686250561357</v>
      </c>
    </row>
    <row r="790" spans="1:36" x14ac:dyDescent="0.2">
      <c r="A790">
        <v>17</v>
      </c>
      <c r="B790">
        <v>1</v>
      </c>
      <c r="C790" t="s">
        <v>76</v>
      </c>
      <c r="D790" t="s">
        <v>249</v>
      </c>
      <c r="E790" t="s">
        <v>250</v>
      </c>
      <c r="F790" t="s">
        <v>99</v>
      </c>
      <c r="G790" t="s">
        <v>100</v>
      </c>
      <c r="H790">
        <v>0</v>
      </c>
      <c r="I790">
        <v>-12</v>
      </c>
      <c r="J790">
        <v>131</v>
      </c>
      <c r="K790">
        <v>119</v>
      </c>
      <c r="L790">
        <v>1</v>
      </c>
      <c r="M790" t="b">
        <f t="shared" si="76"/>
        <v>0</v>
      </c>
      <c r="N790" s="4">
        <f t="shared" si="77"/>
        <v>0</v>
      </c>
      <c r="O790" t="b">
        <f t="shared" si="73"/>
        <v>0</v>
      </c>
      <c r="P790" s="4">
        <v>2</v>
      </c>
      <c r="AI790">
        <f t="shared" ca="1" si="74"/>
        <v>0.92608089482216294</v>
      </c>
      <c r="AJ790">
        <f t="shared" ca="1" si="75"/>
        <v>-12.007328909933776</v>
      </c>
    </row>
    <row r="791" spans="1:36" x14ac:dyDescent="0.2">
      <c r="A791">
        <v>14</v>
      </c>
      <c r="B791">
        <v>5</v>
      </c>
      <c r="C791" t="s">
        <v>76</v>
      </c>
      <c r="D791" t="s">
        <v>120</v>
      </c>
      <c r="E791" t="s">
        <v>121</v>
      </c>
      <c r="F791" t="s">
        <v>135</v>
      </c>
      <c r="G791" t="s">
        <v>136</v>
      </c>
      <c r="H791">
        <v>10</v>
      </c>
      <c r="I791">
        <v>-38</v>
      </c>
      <c r="J791">
        <v>357</v>
      </c>
      <c r="K791">
        <v>309</v>
      </c>
      <c r="L791">
        <v>1</v>
      </c>
      <c r="M791" t="b">
        <f t="shared" si="76"/>
        <v>0</v>
      </c>
      <c r="N791" s="4">
        <f t="shared" si="77"/>
        <v>0</v>
      </c>
      <c r="O791" t="b">
        <f t="shared" si="73"/>
        <v>0</v>
      </c>
      <c r="P791" s="4">
        <v>1</v>
      </c>
      <c r="AI791">
        <f t="shared" ca="1" si="74"/>
        <v>4.9672402070195174</v>
      </c>
      <c r="AJ791">
        <f t="shared" ca="1" si="75"/>
        <v>-38.038879398373865</v>
      </c>
    </row>
    <row r="792" spans="1:36" x14ac:dyDescent="0.2">
      <c r="A792">
        <v>24</v>
      </c>
      <c r="B792">
        <v>1</v>
      </c>
      <c r="C792" t="s">
        <v>125</v>
      </c>
      <c r="D792" t="s">
        <v>229</v>
      </c>
      <c r="E792" t="s">
        <v>230</v>
      </c>
      <c r="F792" t="s">
        <v>84</v>
      </c>
      <c r="G792" t="s">
        <v>85</v>
      </c>
      <c r="H792">
        <v>-5</v>
      </c>
      <c r="I792">
        <v>-12</v>
      </c>
      <c r="J792">
        <v>181</v>
      </c>
      <c r="K792">
        <v>174</v>
      </c>
      <c r="L792">
        <v>0</v>
      </c>
      <c r="M792" t="b">
        <f t="shared" si="76"/>
        <v>0</v>
      </c>
      <c r="N792" s="4">
        <f t="shared" si="77"/>
        <v>0</v>
      </c>
      <c r="O792" t="b">
        <f t="shared" si="73"/>
        <v>0</v>
      </c>
      <c r="P792" s="4">
        <v>2</v>
      </c>
      <c r="AI792">
        <f t="shared" ca="1" si="74"/>
        <v>0.93947814543210073</v>
      </c>
      <c r="AJ792">
        <f t="shared" ca="1" si="75"/>
        <v>-12.080088179501221</v>
      </c>
    </row>
    <row r="793" spans="1:36" x14ac:dyDescent="0.2">
      <c r="A793">
        <v>24</v>
      </c>
      <c r="B793">
        <v>1</v>
      </c>
      <c r="C793" t="s">
        <v>125</v>
      </c>
      <c r="D793" t="s">
        <v>106</v>
      </c>
      <c r="E793" t="s">
        <v>107</v>
      </c>
      <c r="F793" t="s">
        <v>24</v>
      </c>
      <c r="G793" t="s">
        <v>25</v>
      </c>
      <c r="H793">
        <v>-4</v>
      </c>
      <c r="I793">
        <v>4</v>
      </c>
      <c r="J793">
        <v>93</v>
      </c>
      <c r="K793">
        <v>101</v>
      </c>
      <c r="L793">
        <v>0</v>
      </c>
      <c r="M793" t="b">
        <f t="shared" si="76"/>
        <v>1</v>
      </c>
      <c r="N793" s="4">
        <f t="shared" si="77"/>
        <v>0</v>
      </c>
      <c r="O793" t="b">
        <f t="shared" si="73"/>
        <v>0</v>
      </c>
      <c r="P793" s="4">
        <v>2</v>
      </c>
      <c r="AI793">
        <f t="shared" ca="1" si="74"/>
        <v>1.0345113709267362</v>
      </c>
      <c r="AJ793">
        <f t="shared" ca="1" si="75"/>
        <v>3.9812734209553926</v>
      </c>
    </row>
    <row r="794" spans="1:36" x14ac:dyDescent="0.2">
      <c r="A794">
        <v>11</v>
      </c>
      <c r="B794">
        <v>2</v>
      </c>
      <c r="C794" t="s">
        <v>76</v>
      </c>
      <c r="D794" t="s">
        <v>227</v>
      </c>
      <c r="E794" t="s">
        <v>228</v>
      </c>
      <c r="F794" t="s">
        <v>261</v>
      </c>
      <c r="G794" t="s">
        <v>28</v>
      </c>
      <c r="H794">
        <v>4</v>
      </c>
      <c r="I794">
        <v>-9</v>
      </c>
      <c r="J794">
        <v>154</v>
      </c>
      <c r="K794">
        <v>141</v>
      </c>
      <c r="L794">
        <v>0</v>
      </c>
      <c r="M794" t="b">
        <f t="shared" si="76"/>
        <v>0</v>
      </c>
      <c r="N794" s="4">
        <f t="shared" si="77"/>
        <v>0</v>
      </c>
      <c r="O794" t="b">
        <f t="shared" si="73"/>
        <v>0</v>
      </c>
      <c r="P794" s="4">
        <v>2</v>
      </c>
      <c r="AI794">
        <f t="shared" ca="1" si="74"/>
        <v>2.0565278633500781</v>
      </c>
      <c r="AJ794">
        <f t="shared" ca="1" si="75"/>
        <v>-9.0496794554992057</v>
      </c>
    </row>
    <row r="795" spans="1:36" x14ac:dyDescent="0.2">
      <c r="A795">
        <v>11</v>
      </c>
      <c r="B795">
        <v>2</v>
      </c>
      <c r="C795" t="s">
        <v>76</v>
      </c>
      <c r="D795" t="s">
        <v>101</v>
      </c>
      <c r="E795" t="s">
        <v>102</v>
      </c>
      <c r="F795" t="s">
        <v>54</v>
      </c>
      <c r="G795" t="s">
        <v>55</v>
      </c>
      <c r="H795">
        <v>-1</v>
      </c>
      <c r="I795">
        <v>8</v>
      </c>
      <c r="J795">
        <v>249</v>
      </c>
      <c r="K795">
        <v>258</v>
      </c>
      <c r="L795">
        <v>0</v>
      </c>
      <c r="M795" t="b">
        <f t="shared" si="76"/>
        <v>1</v>
      </c>
      <c r="N795" s="4">
        <f t="shared" si="77"/>
        <v>0</v>
      </c>
      <c r="O795" t="b">
        <f t="shared" si="73"/>
        <v>0</v>
      </c>
      <c r="P795" s="4">
        <v>1</v>
      </c>
      <c r="AI795">
        <f t="shared" ca="1" si="74"/>
        <v>1.9311572141486959</v>
      </c>
      <c r="AJ795">
        <f t="shared" ca="1" si="75"/>
        <v>7.914157714125988</v>
      </c>
    </row>
    <row r="796" spans="1:36" x14ac:dyDescent="0.2">
      <c r="A796">
        <v>11</v>
      </c>
      <c r="B796">
        <v>2</v>
      </c>
      <c r="C796" t="s">
        <v>76</v>
      </c>
      <c r="D796" t="s">
        <v>335</v>
      </c>
      <c r="E796" t="s">
        <v>336</v>
      </c>
      <c r="F796" t="s">
        <v>99</v>
      </c>
      <c r="G796" t="s">
        <v>100</v>
      </c>
      <c r="H796">
        <v>-6</v>
      </c>
      <c r="I796">
        <v>-9</v>
      </c>
      <c r="J796">
        <v>97</v>
      </c>
      <c r="K796">
        <v>94</v>
      </c>
      <c r="L796">
        <v>1</v>
      </c>
      <c r="M796" t="b">
        <f t="shared" si="76"/>
        <v>0</v>
      </c>
      <c r="N796" s="4">
        <f t="shared" si="77"/>
        <v>0</v>
      </c>
      <c r="O796" t="b">
        <f t="shared" si="73"/>
        <v>0</v>
      </c>
      <c r="P796" s="4">
        <v>2</v>
      </c>
      <c r="AI796">
        <f t="shared" ca="1" si="74"/>
        <v>2.084935306369061</v>
      </c>
      <c r="AJ796">
        <f t="shared" ca="1" si="75"/>
        <v>-9.0609842663634801</v>
      </c>
    </row>
    <row r="797" spans="1:36" x14ac:dyDescent="0.2">
      <c r="A797">
        <v>12</v>
      </c>
      <c r="B797">
        <v>3</v>
      </c>
      <c r="C797" t="s">
        <v>76</v>
      </c>
      <c r="D797" t="s">
        <v>109</v>
      </c>
      <c r="E797" t="s">
        <v>18</v>
      </c>
      <c r="F797" t="s">
        <v>54</v>
      </c>
      <c r="G797" t="s">
        <v>55</v>
      </c>
      <c r="H797">
        <v>16</v>
      </c>
      <c r="I797">
        <v>-11</v>
      </c>
      <c r="J797">
        <v>171</v>
      </c>
      <c r="K797">
        <v>144</v>
      </c>
      <c r="L797">
        <v>0</v>
      </c>
      <c r="M797" t="b">
        <f t="shared" si="76"/>
        <v>0</v>
      </c>
      <c r="N797" s="4">
        <f t="shared" si="77"/>
        <v>0</v>
      </c>
      <c r="O797" t="b">
        <f t="shared" si="73"/>
        <v>0</v>
      </c>
      <c r="P797" s="4">
        <v>2</v>
      </c>
      <c r="AI797">
        <f t="shared" ca="1" si="74"/>
        <v>2.9315015173186518</v>
      </c>
      <c r="AJ797">
        <f t="shared" ca="1" si="75"/>
        <v>-11.058799701943975</v>
      </c>
    </row>
    <row r="798" spans="1:36" x14ac:dyDescent="0.2">
      <c r="A798">
        <v>12</v>
      </c>
      <c r="B798">
        <v>3</v>
      </c>
      <c r="C798" t="s">
        <v>76</v>
      </c>
      <c r="D798" t="s">
        <v>128</v>
      </c>
      <c r="E798" t="s">
        <v>83</v>
      </c>
      <c r="F798" t="s">
        <v>101</v>
      </c>
      <c r="G798" t="s">
        <v>102</v>
      </c>
      <c r="H798">
        <v>19</v>
      </c>
      <c r="I798">
        <v>16</v>
      </c>
      <c r="J798">
        <v>198</v>
      </c>
      <c r="K798">
        <v>195</v>
      </c>
      <c r="L798">
        <v>0</v>
      </c>
      <c r="M798" t="b">
        <f t="shared" si="76"/>
        <v>1</v>
      </c>
      <c r="N798" s="4">
        <f t="shared" si="77"/>
        <v>0</v>
      </c>
      <c r="O798" t="b">
        <f t="shared" si="73"/>
        <v>0</v>
      </c>
      <c r="P798" s="4">
        <v>1</v>
      </c>
      <c r="AI798">
        <f t="shared" ca="1" si="74"/>
        <v>2.9507936352676518</v>
      </c>
      <c r="AJ798">
        <f t="shared" ca="1" si="75"/>
        <v>15.95548287464093</v>
      </c>
    </row>
    <row r="799" spans="1:36" x14ac:dyDescent="0.2">
      <c r="A799">
        <v>12</v>
      </c>
      <c r="B799">
        <v>3</v>
      </c>
      <c r="C799" t="s">
        <v>76</v>
      </c>
      <c r="D799" t="s">
        <v>101</v>
      </c>
      <c r="E799" t="s">
        <v>102</v>
      </c>
      <c r="F799" t="s">
        <v>17</v>
      </c>
      <c r="G799" t="s">
        <v>18</v>
      </c>
      <c r="H799">
        <v>-9</v>
      </c>
      <c r="I799">
        <v>-25</v>
      </c>
      <c r="J799">
        <v>332</v>
      </c>
      <c r="K799">
        <v>316</v>
      </c>
      <c r="L799">
        <v>1</v>
      </c>
      <c r="M799" t="b">
        <f t="shared" si="76"/>
        <v>0</v>
      </c>
      <c r="N799" s="4">
        <f t="shared" si="77"/>
        <v>0</v>
      </c>
      <c r="O799" t="b">
        <f t="shared" si="73"/>
        <v>0</v>
      </c>
      <c r="P799" s="4">
        <v>1</v>
      </c>
      <c r="AI799">
        <f t="shared" ca="1" si="74"/>
        <v>2.9081563384311613</v>
      </c>
      <c r="AJ799">
        <f t="shared" ca="1" si="75"/>
        <v>-25.054930095924167</v>
      </c>
    </row>
    <row r="800" spans="1:36" x14ac:dyDescent="0.2">
      <c r="A800">
        <v>11</v>
      </c>
      <c r="B800">
        <v>2</v>
      </c>
      <c r="C800" t="s">
        <v>76</v>
      </c>
      <c r="D800" t="s">
        <v>261</v>
      </c>
      <c r="E800" t="s">
        <v>28</v>
      </c>
      <c r="F800" t="s">
        <v>40</v>
      </c>
      <c r="G800" t="s">
        <v>41</v>
      </c>
      <c r="H800">
        <v>0</v>
      </c>
      <c r="I800">
        <v>14</v>
      </c>
      <c r="J800">
        <v>67</v>
      </c>
      <c r="K800">
        <v>81</v>
      </c>
      <c r="L800">
        <v>0</v>
      </c>
      <c r="M800" t="b">
        <f t="shared" si="76"/>
        <v>1</v>
      </c>
      <c r="N800" s="4">
        <f t="shared" si="77"/>
        <v>0</v>
      </c>
      <c r="O800" t="b">
        <f t="shared" si="73"/>
        <v>0</v>
      </c>
      <c r="P800" s="4">
        <v>2</v>
      </c>
      <c r="AI800">
        <f t="shared" ca="1" si="74"/>
        <v>1.9019384474233911</v>
      </c>
      <c r="AJ800">
        <f t="shared" ca="1" si="75"/>
        <v>13.937484473780515</v>
      </c>
    </row>
    <row r="801" spans="1:36" x14ac:dyDescent="0.2">
      <c r="A801">
        <v>8</v>
      </c>
      <c r="B801">
        <v>6</v>
      </c>
      <c r="C801" t="s">
        <v>76</v>
      </c>
      <c r="D801" t="s">
        <v>54</v>
      </c>
      <c r="E801" t="s">
        <v>55</v>
      </c>
      <c r="F801" t="s">
        <v>126</v>
      </c>
      <c r="G801" t="s">
        <v>127</v>
      </c>
      <c r="H801">
        <v>-1</v>
      </c>
      <c r="I801">
        <v>-1</v>
      </c>
      <c r="J801">
        <v>101</v>
      </c>
      <c r="K801">
        <v>101</v>
      </c>
      <c r="L801">
        <v>1</v>
      </c>
      <c r="M801" t="b">
        <f t="shared" si="76"/>
        <v>0</v>
      </c>
      <c r="N801" s="4">
        <f t="shared" si="77"/>
        <v>0</v>
      </c>
      <c r="O801" t="b">
        <f t="shared" si="73"/>
        <v>0</v>
      </c>
      <c r="P801" s="4">
        <v>2</v>
      </c>
      <c r="AI801">
        <f t="shared" ca="1" si="74"/>
        <v>5.9753047360517915</v>
      </c>
      <c r="AJ801">
        <f t="shared" ca="1" si="75"/>
        <v>-1.0925364868497218</v>
      </c>
    </row>
    <row r="802" spans="1:36" x14ac:dyDescent="0.2">
      <c r="A802">
        <v>8</v>
      </c>
      <c r="B802">
        <v>6</v>
      </c>
      <c r="C802" t="s">
        <v>76</v>
      </c>
      <c r="D802" t="s">
        <v>235</v>
      </c>
      <c r="E802" t="s">
        <v>236</v>
      </c>
      <c r="F802" t="s">
        <v>120</v>
      </c>
      <c r="G802" t="s">
        <v>121</v>
      </c>
      <c r="H802">
        <v>-4</v>
      </c>
      <c r="I802">
        <v>-16</v>
      </c>
      <c r="J802">
        <v>184</v>
      </c>
      <c r="K802">
        <v>172</v>
      </c>
      <c r="L802">
        <v>1</v>
      </c>
      <c r="M802" t="b">
        <f t="shared" si="76"/>
        <v>0</v>
      </c>
      <c r="N802" s="4">
        <f t="shared" si="77"/>
        <v>0</v>
      </c>
      <c r="O802" t="b">
        <f t="shared" si="73"/>
        <v>0</v>
      </c>
      <c r="P802" s="4">
        <v>2</v>
      </c>
      <c r="AI802">
        <f t="shared" ca="1" si="74"/>
        <v>5.9425619531862788</v>
      </c>
      <c r="AJ802">
        <f t="shared" ca="1" si="75"/>
        <v>-15.987472337049921</v>
      </c>
    </row>
    <row r="803" spans="1:36" x14ac:dyDescent="0.2">
      <c r="A803">
        <v>8</v>
      </c>
      <c r="B803">
        <v>6</v>
      </c>
      <c r="C803" t="s">
        <v>76</v>
      </c>
      <c r="D803" t="s">
        <v>67</v>
      </c>
      <c r="E803" t="s">
        <v>68</v>
      </c>
      <c r="F803" t="s">
        <v>101</v>
      </c>
      <c r="G803" t="s">
        <v>102</v>
      </c>
      <c r="H803">
        <v>8</v>
      </c>
      <c r="I803">
        <v>-2</v>
      </c>
      <c r="J803">
        <v>99</v>
      </c>
      <c r="K803">
        <v>89</v>
      </c>
      <c r="L803">
        <v>0</v>
      </c>
      <c r="M803" t="b">
        <f t="shared" si="76"/>
        <v>0</v>
      </c>
      <c r="N803" s="4">
        <f t="shared" si="77"/>
        <v>0</v>
      </c>
      <c r="O803" t="b">
        <f t="shared" si="73"/>
        <v>0</v>
      </c>
      <c r="P803" s="4">
        <v>2</v>
      </c>
      <c r="AI803">
        <f t="shared" ca="1" si="74"/>
        <v>6.0674189804219241</v>
      </c>
      <c r="AJ803">
        <f t="shared" ca="1" si="75"/>
        <v>-2.0871604613181942</v>
      </c>
    </row>
    <row r="804" spans="1:36" x14ac:dyDescent="0.2">
      <c r="A804">
        <v>8</v>
      </c>
      <c r="B804">
        <v>6</v>
      </c>
      <c r="C804" t="s">
        <v>76</v>
      </c>
      <c r="D804" t="s">
        <v>84</v>
      </c>
      <c r="E804" t="s">
        <v>85</v>
      </c>
      <c r="F804" t="s">
        <v>54</v>
      </c>
      <c r="G804" t="s">
        <v>55</v>
      </c>
      <c r="H804">
        <v>1</v>
      </c>
      <c r="I804">
        <v>-9</v>
      </c>
      <c r="J804">
        <v>175</v>
      </c>
      <c r="K804">
        <v>165</v>
      </c>
      <c r="L804">
        <v>1</v>
      </c>
      <c r="M804" t="b">
        <f t="shared" si="76"/>
        <v>0</v>
      </c>
      <c r="N804" s="4">
        <f t="shared" si="77"/>
        <v>0</v>
      </c>
      <c r="O804" t="b">
        <f t="shared" si="73"/>
        <v>0</v>
      </c>
      <c r="P804" s="4">
        <v>2</v>
      </c>
      <c r="AI804">
        <f t="shared" ca="1" si="74"/>
        <v>6.0427013718057427</v>
      </c>
      <c r="AJ804">
        <f t="shared" ca="1" si="75"/>
        <v>-8.9499205960223662</v>
      </c>
    </row>
    <row r="805" spans="1:36" x14ac:dyDescent="0.2">
      <c r="A805">
        <v>11</v>
      </c>
      <c r="B805">
        <v>2</v>
      </c>
      <c r="C805" t="s">
        <v>76</v>
      </c>
      <c r="D805" t="s">
        <v>99</v>
      </c>
      <c r="E805" t="s">
        <v>100</v>
      </c>
      <c r="F805" t="s">
        <v>101</v>
      </c>
      <c r="G805" t="s">
        <v>102</v>
      </c>
      <c r="H805">
        <v>4</v>
      </c>
      <c r="I805">
        <v>9</v>
      </c>
      <c r="J805">
        <v>146</v>
      </c>
      <c r="K805">
        <v>151</v>
      </c>
      <c r="L805">
        <v>1</v>
      </c>
      <c r="M805" t="b">
        <f t="shared" si="76"/>
        <v>1</v>
      </c>
      <c r="N805" s="4">
        <f t="shared" si="77"/>
        <v>0</v>
      </c>
      <c r="O805" t="b">
        <f t="shared" si="73"/>
        <v>0</v>
      </c>
      <c r="P805" s="4">
        <v>2</v>
      </c>
      <c r="AI805">
        <f t="shared" ca="1" si="74"/>
        <v>2.0189040472288031</v>
      </c>
      <c r="AJ805">
        <f t="shared" ca="1" si="75"/>
        <v>8.9324021799240771</v>
      </c>
    </row>
    <row r="806" spans="1:36" x14ac:dyDescent="0.2">
      <c r="A806">
        <v>9</v>
      </c>
      <c r="B806">
        <v>7</v>
      </c>
      <c r="C806" t="s">
        <v>76</v>
      </c>
      <c r="D806" t="s">
        <v>84</v>
      </c>
      <c r="E806" t="s">
        <v>85</v>
      </c>
      <c r="F806" t="s">
        <v>67</v>
      </c>
      <c r="G806" t="s">
        <v>68</v>
      </c>
      <c r="H806">
        <v>17</v>
      </c>
      <c r="I806">
        <v>6</v>
      </c>
      <c r="J806">
        <v>341</v>
      </c>
      <c r="K806">
        <v>330</v>
      </c>
      <c r="L806">
        <v>1</v>
      </c>
      <c r="M806" t="b">
        <f t="shared" si="76"/>
        <v>1</v>
      </c>
      <c r="N806" s="4">
        <f t="shared" si="77"/>
        <v>0</v>
      </c>
      <c r="O806" t="b">
        <f t="shared" si="73"/>
        <v>0</v>
      </c>
      <c r="P806" s="4">
        <v>1</v>
      </c>
      <c r="AI806">
        <f t="shared" ca="1" si="74"/>
        <v>7.0354014007170269</v>
      </c>
      <c r="AJ806">
        <f t="shared" ca="1" si="75"/>
        <v>5.924470765886114</v>
      </c>
    </row>
    <row r="807" spans="1:36" x14ac:dyDescent="0.2">
      <c r="A807">
        <v>9</v>
      </c>
      <c r="B807">
        <v>7</v>
      </c>
      <c r="C807" t="s">
        <v>76</v>
      </c>
      <c r="D807" t="s">
        <v>213</v>
      </c>
      <c r="E807" t="s">
        <v>214</v>
      </c>
      <c r="F807" t="s">
        <v>120</v>
      </c>
      <c r="G807" t="s">
        <v>121</v>
      </c>
      <c r="H807">
        <v>-6</v>
      </c>
      <c r="I807">
        <v>-10</v>
      </c>
      <c r="J807">
        <v>243</v>
      </c>
      <c r="K807">
        <v>239</v>
      </c>
      <c r="L807">
        <v>0</v>
      </c>
      <c r="M807" t="b">
        <f t="shared" si="76"/>
        <v>0</v>
      </c>
      <c r="N807" s="4">
        <f t="shared" si="77"/>
        <v>0</v>
      </c>
      <c r="O807" t="b">
        <f t="shared" si="73"/>
        <v>0</v>
      </c>
      <c r="P807" s="4">
        <v>1</v>
      </c>
      <c r="AI807">
        <f t="shared" ca="1" si="74"/>
        <v>6.9635307936552842</v>
      </c>
      <c r="AJ807">
        <f t="shared" ca="1" si="75"/>
        <v>-10.048426763081284</v>
      </c>
    </row>
    <row r="808" spans="1:36" x14ac:dyDescent="0.2">
      <c r="A808">
        <v>9</v>
      </c>
      <c r="B808">
        <v>7</v>
      </c>
      <c r="C808" t="s">
        <v>76</v>
      </c>
      <c r="D808" t="s">
        <v>67</v>
      </c>
      <c r="E808" t="s">
        <v>68</v>
      </c>
      <c r="F808" t="s">
        <v>54</v>
      </c>
      <c r="G808" t="s">
        <v>55</v>
      </c>
      <c r="H808">
        <v>21</v>
      </c>
      <c r="I808">
        <v>-5</v>
      </c>
      <c r="J808">
        <v>256</v>
      </c>
      <c r="K808">
        <v>230</v>
      </c>
      <c r="L808">
        <v>1</v>
      </c>
      <c r="M808" t="b">
        <f t="shared" si="76"/>
        <v>0</v>
      </c>
      <c r="N808" s="4">
        <f t="shared" si="77"/>
        <v>0</v>
      </c>
      <c r="O808" t="b">
        <f t="shared" si="73"/>
        <v>0</v>
      </c>
      <c r="P808" s="4">
        <v>1</v>
      </c>
      <c r="AI808">
        <f t="shared" ca="1" si="74"/>
        <v>7.0357722444583004</v>
      </c>
      <c r="AJ808">
        <f t="shared" ca="1" si="75"/>
        <v>-4.9583175859123951</v>
      </c>
    </row>
    <row r="809" spans="1:36" x14ac:dyDescent="0.2">
      <c r="A809">
        <v>10</v>
      </c>
      <c r="B809">
        <v>1</v>
      </c>
      <c r="C809" t="s">
        <v>76</v>
      </c>
      <c r="D809" t="s">
        <v>99</v>
      </c>
      <c r="E809" t="s">
        <v>100</v>
      </c>
      <c r="F809" t="s">
        <v>401</v>
      </c>
      <c r="G809" t="s">
        <v>402</v>
      </c>
      <c r="H809">
        <v>6</v>
      </c>
      <c r="I809">
        <v>2</v>
      </c>
      <c r="J809">
        <v>84</v>
      </c>
      <c r="K809">
        <v>80</v>
      </c>
      <c r="L809">
        <v>0</v>
      </c>
      <c r="M809" t="b">
        <f t="shared" si="76"/>
        <v>1</v>
      </c>
      <c r="N809" s="4">
        <f t="shared" si="77"/>
        <v>0</v>
      </c>
      <c r="O809" t="b">
        <f t="shared" si="73"/>
        <v>0</v>
      </c>
      <c r="P809" s="4">
        <v>2</v>
      </c>
      <c r="AI809">
        <f t="shared" ca="1" si="74"/>
        <v>0.90491706463674737</v>
      </c>
      <c r="AJ809">
        <f t="shared" ca="1" si="75"/>
        <v>1.9441072610121175</v>
      </c>
    </row>
    <row r="810" spans="1:36" x14ac:dyDescent="0.2">
      <c r="A810">
        <v>10</v>
      </c>
      <c r="B810">
        <v>1</v>
      </c>
      <c r="C810" t="s">
        <v>76</v>
      </c>
      <c r="D810" t="s">
        <v>27</v>
      </c>
      <c r="E810" t="s">
        <v>28</v>
      </c>
      <c r="F810" t="s">
        <v>54</v>
      </c>
      <c r="G810" t="s">
        <v>55</v>
      </c>
      <c r="H810">
        <v>-3</v>
      </c>
      <c r="I810">
        <v>-4</v>
      </c>
      <c r="J810">
        <v>123</v>
      </c>
      <c r="K810">
        <v>122</v>
      </c>
      <c r="L810">
        <v>1</v>
      </c>
      <c r="M810" t="b">
        <f t="shared" si="76"/>
        <v>0</v>
      </c>
      <c r="N810" s="4">
        <f t="shared" si="77"/>
        <v>0</v>
      </c>
      <c r="O810" t="b">
        <f t="shared" si="73"/>
        <v>0</v>
      </c>
      <c r="P810" s="4">
        <v>2</v>
      </c>
      <c r="AI810">
        <f t="shared" ca="1" si="74"/>
        <v>1.0196033877245967</v>
      </c>
      <c r="AJ810">
        <f t="shared" ca="1" si="75"/>
        <v>-4.0558255595100023</v>
      </c>
    </row>
    <row r="811" spans="1:36" x14ac:dyDescent="0.2">
      <c r="A811">
        <v>9</v>
      </c>
      <c r="B811">
        <v>7</v>
      </c>
      <c r="C811" t="s">
        <v>76</v>
      </c>
      <c r="D811" t="s">
        <v>239</v>
      </c>
      <c r="E811" t="s">
        <v>240</v>
      </c>
      <c r="F811" t="s">
        <v>99</v>
      </c>
      <c r="G811" t="s">
        <v>100</v>
      </c>
      <c r="H811">
        <v>2</v>
      </c>
      <c r="I811">
        <v>4</v>
      </c>
      <c r="J811">
        <v>314</v>
      </c>
      <c r="K811">
        <v>316</v>
      </c>
      <c r="L811">
        <v>1</v>
      </c>
      <c r="M811" t="b">
        <f t="shared" si="76"/>
        <v>1</v>
      </c>
      <c r="N811" s="4">
        <f t="shared" si="77"/>
        <v>0</v>
      </c>
      <c r="O811" t="b">
        <f t="shared" si="73"/>
        <v>0</v>
      </c>
      <c r="P811" s="4">
        <v>1</v>
      </c>
      <c r="AI811">
        <f t="shared" ca="1" si="74"/>
        <v>6.9303544477207737</v>
      </c>
      <c r="AJ811">
        <f t="shared" ca="1" si="75"/>
        <v>4.0471660203440578</v>
      </c>
    </row>
    <row r="812" spans="1:36" x14ac:dyDescent="0.2">
      <c r="A812">
        <v>9</v>
      </c>
      <c r="B812">
        <v>7</v>
      </c>
      <c r="C812" t="s">
        <v>76</v>
      </c>
      <c r="D812" t="s">
        <v>67</v>
      </c>
      <c r="E812" t="s">
        <v>68</v>
      </c>
      <c r="F812" t="s">
        <v>60</v>
      </c>
      <c r="G812" t="s">
        <v>61</v>
      </c>
      <c r="H812">
        <v>34</v>
      </c>
      <c r="I812">
        <v>12</v>
      </c>
      <c r="J812">
        <v>123</v>
      </c>
      <c r="K812">
        <v>101</v>
      </c>
      <c r="L812">
        <v>1</v>
      </c>
      <c r="M812" t="b">
        <f t="shared" si="76"/>
        <v>1</v>
      </c>
      <c r="N812" s="4">
        <f t="shared" si="77"/>
        <v>0</v>
      </c>
      <c r="O812" t="b">
        <f t="shared" si="73"/>
        <v>0</v>
      </c>
      <c r="P812" s="4">
        <v>2</v>
      </c>
      <c r="AI812">
        <f t="shared" ca="1" si="74"/>
        <v>7.0732159661278242</v>
      </c>
      <c r="AJ812">
        <f t="shared" ca="1" si="75"/>
        <v>11.912785792846128</v>
      </c>
    </row>
    <row r="813" spans="1:36" x14ac:dyDescent="0.2">
      <c r="A813">
        <v>8</v>
      </c>
      <c r="B813">
        <v>6</v>
      </c>
      <c r="C813" t="s">
        <v>76</v>
      </c>
      <c r="D813" t="s">
        <v>128</v>
      </c>
      <c r="E813" t="s">
        <v>83</v>
      </c>
      <c r="F813" t="s">
        <v>235</v>
      </c>
      <c r="G813" t="s">
        <v>236</v>
      </c>
      <c r="H813">
        <v>-9</v>
      </c>
      <c r="I813">
        <v>-8</v>
      </c>
      <c r="J813">
        <v>154</v>
      </c>
      <c r="K813">
        <v>155</v>
      </c>
      <c r="L813">
        <v>0</v>
      </c>
      <c r="M813" t="b">
        <f t="shared" si="76"/>
        <v>0</v>
      </c>
      <c r="N813" s="4">
        <f t="shared" si="77"/>
        <v>0</v>
      </c>
      <c r="O813" t="b">
        <f t="shared" si="73"/>
        <v>0</v>
      </c>
      <c r="P813" s="4">
        <v>2</v>
      </c>
      <c r="AI813">
        <f t="shared" ca="1" si="74"/>
        <v>6.0661625167440096</v>
      </c>
      <c r="AJ813">
        <f t="shared" ca="1" si="75"/>
        <v>-8.0987730088600554</v>
      </c>
    </row>
    <row r="814" spans="1:36" x14ac:dyDescent="0.2">
      <c r="A814">
        <v>6</v>
      </c>
      <c r="B814">
        <v>4</v>
      </c>
      <c r="C814" t="s">
        <v>72</v>
      </c>
      <c r="D814" t="s">
        <v>17</v>
      </c>
      <c r="E814" t="s">
        <v>18</v>
      </c>
      <c r="F814" t="s">
        <v>137</v>
      </c>
      <c r="G814" t="s">
        <v>138</v>
      </c>
      <c r="H814">
        <v>-1</v>
      </c>
      <c r="I814">
        <v>-11</v>
      </c>
      <c r="J814">
        <v>328</v>
      </c>
      <c r="K814">
        <v>318</v>
      </c>
      <c r="L814">
        <v>0</v>
      </c>
      <c r="M814" t="b">
        <f t="shared" si="76"/>
        <v>0</v>
      </c>
      <c r="N814" s="4">
        <f t="shared" si="77"/>
        <v>0</v>
      </c>
      <c r="O814" t="b">
        <f t="shared" si="73"/>
        <v>0</v>
      </c>
      <c r="P814" s="4">
        <v>1</v>
      </c>
      <c r="AI814">
        <f t="shared" ca="1" si="74"/>
        <v>4.0354628371726156</v>
      </c>
      <c r="AJ814">
        <f t="shared" ca="1" si="75"/>
        <v>-10.908236364969547</v>
      </c>
    </row>
    <row r="815" spans="1:36" x14ac:dyDescent="0.2">
      <c r="A815">
        <v>6</v>
      </c>
      <c r="B815">
        <v>4</v>
      </c>
      <c r="C815" t="s">
        <v>72</v>
      </c>
      <c r="D815" t="s">
        <v>37</v>
      </c>
      <c r="E815" t="s">
        <v>38</v>
      </c>
      <c r="F815" t="s">
        <v>278</v>
      </c>
      <c r="G815" t="s">
        <v>279</v>
      </c>
      <c r="H815">
        <v>10</v>
      </c>
      <c r="I815">
        <v>30</v>
      </c>
      <c r="J815">
        <v>88</v>
      </c>
      <c r="K815">
        <v>108</v>
      </c>
      <c r="L815">
        <v>1</v>
      </c>
      <c r="M815" t="b">
        <f t="shared" si="76"/>
        <v>1</v>
      </c>
      <c r="N815" s="4">
        <f t="shared" si="77"/>
        <v>0</v>
      </c>
      <c r="O815" t="b">
        <f t="shared" si="73"/>
        <v>0</v>
      </c>
      <c r="P815" s="4">
        <v>2</v>
      </c>
      <c r="AI815">
        <f t="shared" ca="1" si="74"/>
        <v>4.0022052187391379</v>
      </c>
      <c r="AJ815">
        <f t="shared" ca="1" si="75"/>
        <v>29.969688037800186</v>
      </c>
    </row>
    <row r="816" spans="1:36" x14ac:dyDescent="0.2">
      <c r="A816">
        <v>7</v>
      </c>
      <c r="B816">
        <v>5</v>
      </c>
      <c r="C816" t="s">
        <v>72</v>
      </c>
      <c r="D816" t="s">
        <v>17</v>
      </c>
      <c r="E816" t="s">
        <v>18</v>
      </c>
      <c r="F816" t="s">
        <v>229</v>
      </c>
      <c r="G816" t="s">
        <v>230</v>
      </c>
      <c r="H816">
        <v>0</v>
      </c>
      <c r="I816">
        <v>-14</v>
      </c>
      <c r="J816">
        <v>233</v>
      </c>
      <c r="K816">
        <v>219</v>
      </c>
      <c r="L816">
        <v>0</v>
      </c>
      <c r="M816" t="b">
        <f t="shared" si="76"/>
        <v>0</v>
      </c>
      <c r="N816" s="4">
        <f t="shared" si="77"/>
        <v>0</v>
      </c>
      <c r="O816" t="b">
        <f t="shared" si="73"/>
        <v>0</v>
      </c>
      <c r="P816" s="4">
        <v>1</v>
      </c>
      <c r="AI816">
        <f t="shared" ca="1" si="74"/>
        <v>5.0017650273053267</v>
      </c>
      <c r="AJ816">
        <f t="shared" ca="1" si="75"/>
        <v>-14.010541297358152</v>
      </c>
    </row>
    <row r="817" spans="1:36" x14ac:dyDescent="0.2">
      <c r="A817">
        <v>7</v>
      </c>
      <c r="B817">
        <v>5</v>
      </c>
      <c r="C817" t="s">
        <v>72</v>
      </c>
      <c r="D817" t="s">
        <v>126</v>
      </c>
      <c r="E817" t="s">
        <v>127</v>
      </c>
      <c r="F817" t="s">
        <v>49</v>
      </c>
      <c r="G817" t="s">
        <v>50</v>
      </c>
      <c r="H817">
        <v>-3</v>
      </c>
      <c r="I817">
        <v>5</v>
      </c>
      <c r="J817">
        <v>164</v>
      </c>
      <c r="K817">
        <v>172</v>
      </c>
      <c r="L817">
        <v>0</v>
      </c>
      <c r="M817" t="b">
        <f t="shared" si="76"/>
        <v>1</v>
      </c>
      <c r="N817" s="4">
        <f t="shared" si="77"/>
        <v>0</v>
      </c>
      <c r="O817" t="b">
        <f t="shared" si="73"/>
        <v>0</v>
      </c>
      <c r="P817" s="4">
        <v>2</v>
      </c>
      <c r="AI817">
        <f t="shared" ca="1" si="74"/>
        <v>5.0539619785534686</v>
      </c>
      <c r="AJ817">
        <f t="shared" ca="1" si="75"/>
        <v>5.0064776911968494</v>
      </c>
    </row>
    <row r="818" spans="1:36" x14ac:dyDescent="0.2">
      <c r="A818">
        <v>7</v>
      </c>
      <c r="B818">
        <v>5</v>
      </c>
      <c r="C818" t="s">
        <v>72</v>
      </c>
      <c r="D818" t="s">
        <v>22</v>
      </c>
      <c r="E818" t="s">
        <v>23</v>
      </c>
      <c r="F818" t="s">
        <v>73</v>
      </c>
      <c r="G818" t="s">
        <v>74</v>
      </c>
      <c r="H818">
        <v>0</v>
      </c>
      <c r="I818">
        <v>2</v>
      </c>
      <c r="J818">
        <v>111</v>
      </c>
      <c r="K818">
        <v>113</v>
      </c>
      <c r="L818">
        <v>0</v>
      </c>
      <c r="M818" t="b">
        <f t="shared" si="76"/>
        <v>1</v>
      </c>
      <c r="N818" s="4">
        <f t="shared" si="77"/>
        <v>0</v>
      </c>
      <c r="O818" t="b">
        <f t="shared" si="73"/>
        <v>0</v>
      </c>
      <c r="P818" s="4">
        <v>2</v>
      </c>
      <c r="AI818">
        <f t="shared" ca="1" si="74"/>
        <v>5.0833102586224292</v>
      </c>
      <c r="AJ818">
        <f t="shared" ca="1" si="75"/>
        <v>2.0823393497461704</v>
      </c>
    </row>
    <row r="819" spans="1:36" x14ac:dyDescent="0.2">
      <c r="A819">
        <v>7</v>
      </c>
      <c r="B819">
        <v>5</v>
      </c>
      <c r="C819" t="s">
        <v>72</v>
      </c>
      <c r="D819" t="s">
        <v>139</v>
      </c>
      <c r="E819" t="s">
        <v>140</v>
      </c>
      <c r="F819" t="s">
        <v>37</v>
      </c>
      <c r="G819" t="s">
        <v>38</v>
      </c>
      <c r="H819">
        <v>-5</v>
      </c>
      <c r="I819">
        <v>-15</v>
      </c>
      <c r="J819">
        <v>265</v>
      </c>
      <c r="K819">
        <v>255</v>
      </c>
      <c r="L819">
        <v>0</v>
      </c>
      <c r="M819" t="b">
        <f t="shared" si="76"/>
        <v>0</v>
      </c>
      <c r="N819" s="4">
        <f t="shared" si="77"/>
        <v>0</v>
      </c>
      <c r="O819" t="b">
        <f t="shared" si="73"/>
        <v>0</v>
      </c>
      <c r="P819" s="4">
        <v>1</v>
      </c>
      <c r="AI819">
        <f t="shared" ca="1" si="74"/>
        <v>5.0924646433451963</v>
      </c>
      <c r="AJ819">
        <f t="shared" ca="1" si="75"/>
        <v>-15.058458940799857</v>
      </c>
    </row>
    <row r="820" spans="1:36" x14ac:dyDescent="0.2">
      <c r="A820">
        <v>5</v>
      </c>
      <c r="B820">
        <v>3</v>
      </c>
      <c r="C820" t="s">
        <v>72</v>
      </c>
      <c r="D820" t="s">
        <v>319</v>
      </c>
      <c r="E820" t="s">
        <v>320</v>
      </c>
      <c r="F820" t="s">
        <v>73</v>
      </c>
      <c r="G820" t="s">
        <v>74</v>
      </c>
      <c r="H820">
        <v>0</v>
      </c>
      <c r="I820">
        <v>3</v>
      </c>
      <c r="J820">
        <v>65</v>
      </c>
      <c r="K820">
        <v>68</v>
      </c>
      <c r="L820">
        <v>1</v>
      </c>
      <c r="M820" t="b">
        <f t="shared" si="76"/>
        <v>1</v>
      </c>
      <c r="N820" s="4">
        <f t="shared" si="77"/>
        <v>0</v>
      </c>
      <c r="O820" t="b">
        <f t="shared" si="73"/>
        <v>0</v>
      </c>
      <c r="P820" s="4">
        <v>2</v>
      </c>
      <c r="AI820">
        <f t="shared" ca="1" si="74"/>
        <v>3.0495447524253874</v>
      </c>
      <c r="AJ820">
        <f t="shared" ca="1" si="75"/>
        <v>3.0065826571055192</v>
      </c>
    </row>
    <row r="821" spans="1:36" x14ac:dyDescent="0.2">
      <c r="A821">
        <v>6</v>
      </c>
      <c r="B821">
        <v>4</v>
      </c>
      <c r="C821" t="s">
        <v>72</v>
      </c>
      <c r="D821" t="s">
        <v>223</v>
      </c>
      <c r="E821" t="s">
        <v>224</v>
      </c>
      <c r="F821" t="s">
        <v>37</v>
      </c>
      <c r="G821" t="s">
        <v>38</v>
      </c>
      <c r="H821">
        <v>-1</v>
      </c>
      <c r="I821">
        <v>-21</v>
      </c>
      <c r="J821">
        <v>106</v>
      </c>
      <c r="K821">
        <v>86</v>
      </c>
      <c r="L821">
        <v>0</v>
      </c>
      <c r="M821" t="b">
        <f t="shared" si="76"/>
        <v>0</v>
      </c>
      <c r="N821" s="4">
        <f t="shared" si="77"/>
        <v>0</v>
      </c>
      <c r="O821" t="b">
        <f t="shared" si="73"/>
        <v>0</v>
      </c>
      <c r="P821" s="4">
        <v>2</v>
      </c>
      <c r="AI821">
        <f t="shared" ca="1" si="74"/>
        <v>3.924308240519879</v>
      </c>
      <c r="AJ821">
        <f t="shared" ca="1" si="75"/>
        <v>-20.986646121331265</v>
      </c>
    </row>
    <row r="822" spans="1:36" x14ac:dyDescent="0.2">
      <c r="A822">
        <v>7</v>
      </c>
      <c r="B822">
        <v>5</v>
      </c>
      <c r="C822" t="s">
        <v>72</v>
      </c>
      <c r="D822" t="s">
        <v>233</v>
      </c>
      <c r="E822" t="s">
        <v>234</v>
      </c>
      <c r="F822" t="s">
        <v>37</v>
      </c>
      <c r="G822" t="s">
        <v>38</v>
      </c>
      <c r="H822">
        <v>-2</v>
      </c>
      <c r="I822">
        <v>-26</v>
      </c>
      <c r="J822">
        <v>83</v>
      </c>
      <c r="K822">
        <v>59</v>
      </c>
      <c r="L822">
        <v>1</v>
      </c>
      <c r="M822" t="b">
        <f t="shared" si="76"/>
        <v>0</v>
      </c>
      <c r="N822" s="4">
        <f t="shared" si="77"/>
        <v>0</v>
      </c>
      <c r="O822" t="b">
        <f t="shared" si="73"/>
        <v>0</v>
      </c>
      <c r="P822" s="4">
        <v>2</v>
      </c>
      <c r="AI822">
        <f t="shared" ca="1" si="74"/>
        <v>5.0919179636009622</v>
      </c>
      <c r="AJ822">
        <f t="shared" ca="1" si="75"/>
        <v>-25.97898841735811</v>
      </c>
    </row>
    <row r="823" spans="1:36" x14ac:dyDescent="0.2">
      <c r="A823">
        <v>7</v>
      </c>
      <c r="B823">
        <v>5</v>
      </c>
      <c r="C823" t="s">
        <v>72</v>
      </c>
      <c r="D823" t="s">
        <v>49</v>
      </c>
      <c r="E823" t="s">
        <v>50</v>
      </c>
      <c r="F823" t="s">
        <v>73</v>
      </c>
      <c r="G823" t="s">
        <v>74</v>
      </c>
      <c r="H823">
        <v>0</v>
      </c>
      <c r="I823">
        <v>1</v>
      </c>
      <c r="J823">
        <v>125</v>
      </c>
      <c r="K823">
        <v>126</v>
      </c>
      <c r="L823">
        <v>1</v>
      </c>
      <c r="M823" t="b">
        <f t="shared" si="76"/>
        <v>1</v>
      </c>
      <c r="N823" s="4">
        <f t="shared" si="77"/>
        <v>0</v>
      </c>
      <c r="O823" t="b">
        <f t="shared" si="73"/>
        <v>0</v>
      </c>
      <c r="P823" s="4">
        <v>2</v>
      </c>
      <c r="AI823">
        <f t="shared" ca="1" si="74"/>
        <v>4.962743062620329</v>
      </c>
      <c r="AJ823">
        <f t="shared" ca="1" si="75"/>
        <v>0.9032219200203232</v>
      </c>
    </row>
    <row r="824" spans="1:36" x14ac:dyDescent="0.2">
      <c r="A824">
        <v>7</v>
      </c>
      <c r="B824">
        <v>5</v>
      </c>
      <c r="C824" t="s">
        <v>72</v>
      </c>
      <c r="D824" t="s">
        <v>22</v>
      </c>
      <c r="E824" t="s">
        <v>23</v>
      </c>
      <c r="F824" t="s">
        <v>37</v>
      </c>
      <c r="G824" t="s">
        <v>38</v>
      </c>
      <c r="H824">
        <v>-6</v>
      </c>
      <c r="I824">
        <v>-23</v>
      </c>
      <c r="J824">
        <v>80</v>
      </c>
      <c r="K824">
        <v>63</v>
      </c>
      <c r="L824">
        <v>0</v>
      </c>
      <c r="M824" t="b">
        <f t="shared" si="76"/>
        <v>0</v>
      </c>
      <c r="N824" s="4">
        <f t="shared" si="77"/>
        <v>0</v>
      </c>
      <c r="O824" t="b">
        <f t="shared" si="73"/>
        <v>0</v>
      </c>
      <c r="P824" s="4">
        <v>2</v>
      </c>
      <c r="AI824">
        <f t="shared" ca="1" si="74"/>
        <v>5.0575247913073493</v>
      </c>
      <c r="AJ824">
        <f t="shared" ca="1" si="75"/>
        <v>-22.990333333546033</v>
      </c>
    </row>
    <row r="825" spans="1:36" x14ac:dyDescent="0.2">
      <c r="A825">
        <v>23</v>
      </c>
      <c r="B825">
        <v>7</v>
      </c>
      <c r="C825" t="s">
        <v>16</v>
      </c>
      <c r="D825" t="s">
        <v>73</v>
      </c>
      <c r="E825" t="s">
        <v>74</v>
      </c>
      <c r="F825" t="s">
        <v>22</v>
      </c>
      <c r="G825" t="s">
        <v>23</v>
      </c>
      <c r="H825">
        <v>10</v>
      </c>
      <c r="I825">
        <v>19</v>
      </c>
      <c r="J825">
        <v>105</v>
      </c>
      <c r="K825">
        <v>114</v>
      </c>
      <c r="L825">
        <v>1</v>
      </c>
      <c r="M825" t="b">
        <f t="shared" si="76"/>
        <v>1</v>
      </c>
      <c r="N825" s="4">
        <f t="shared" si="77"/>
        <v>0</v>
      </c>
      <c r="O825" t="b">
        <f t="shared" si="73"/>
        <v>0</v>
      </c>
      <c r="P825" s="4">
        <v>2</v>
      </c>
      <c r="AI825">
        <f t="shared" ca="1" si="74"/>
        <v>6.978681931603699</v>
      </c>
      <c r="AJ825">
        <f t="shared" ca="1" si="75"/>
        <v>18.946337639806821</v>
      </c>
    </row>
    <row r="826" spans="1:36" x14ac:dyDescent="0.2">
      <c r="A826">
        <v>23</v>
      </c>
      <c r="B826">
        <v>7</v>
      </c>
      <c r="C826" t="s">
        <v>16</v>
      </c>
      <c r="D826" t="s">
        <v>262</v>
      </c>
      <c r="E826" t="s">
        <v>263</v>
      </c>
      <c r="F826" t="s">
        <v>22</v>
      </c>
      <c r="G826" t="s">
        <v>23</v>
      </c>
      <c r="H826">
        <v>-1</v>
      </c>
      <c r="I826">
        <v>9</v>
      </c>
      <c r="J826">
        <v>109</v>
      </c>
      <c r="K826">
        <v>119</v>
      </c>
      <c r="L826">
        <v>1</v>
      </c>
      <c r="M826" t="b">
        <f t="shared" si="76"/>
        <v>1</v>
      </c>
      <c r="N826" s="4">
        <f t="shared" si="77"/>
        <v>0</v>
      </c>
      <c r="O826" t="b">
        <f t="shared" si="73"/>
        <v>0</v>
      </c>
      <c r="P826" s="4">
        <v>2</v>
      </c>
      <c r="AI826">
        <f t="shared" ca="1" si="74"/>
        <v>6.9100160545807103</v>
      </c>
      <c r="AJ826">
        <f t="shared" ca="1" si="75"/>
        <v>9.052828154469454</v>
      </c>
    </row>
    <row r="827" spans="1:36" x14ac:dyDescent="0.2">
      <c r="A827">
        <v>23</v>
      </c>
      <c r="B827">
        <v>7</v>
      </c>
      <c r="C827" t="s">
        <v>16</v>
      </c>
      <c r="D827" t="s">
        <v>27</v>
      </c>
      <c r="E827" t="s">
        <v>28</v>
      </c>
      <c r="F827" t="s">
        <v>109</v>
      </c>
      <c r="G827" t="s">
        <v>18</v>
      </c>
      <c r="H827">
        <v>-4</v>
      </c>
      <c r="I827">
        <v>-19</v>
      </c>
      <c r="J827">
        <v>90</v>
      </c>
      <c r="K827">
        <v>75</v>
      </c>
      <c r="L827">
        <v>1</v>
      </c>
      <c r="M827" t="b">
        <f t="shared" si="76"/>
        <v>0</v>
      </c>
      <c r="N827" s="4">
        <f t="shared" si="77"/>
        <v>0</v>
      </c>
      <c r="O827" t="b">
        <f t="shared" si="73"/>
        <v>0</v>
      </c>
      <c r="P827" s="4">
        <v>2</v>
      </c>
      <c r="AI827">
        <f t="shared" ca="1" si="74"/>
        <v>6.9508212383275225</v>
      </c>
      <c r="AJ827">
        <f t="shared" ca="1" si="75"/>
        <v>-18.950060945848378</v>
      </c>
    </row>
    <row r="828" spans="1:36" x14ac:dyDescent="0.2">
      <c r="A828">
        <v>6</v>
      </c>
      <c r="B828">
        <v>4</v>
      </c>
      <c r="C828" t="s">
        <v>72</v>
      </c>
      <c r="D828" t="s">
        <v>137</v>
      </c>
      <c r="E828" t="s">
        <v>138</v>
      </c>
      <c r="F828" t="s">
        <v>27</v>
      </c>
      <c r="G828" t="s">
        <v>28</v>
      </c>
      <c r="H828">
        <v>21</v>
      </c>
      <c r="I828">
        <v>9</v>
      </c>
      <c r="J828">
        <v>239</v>
      </c>
      <c r="K828">
        <v>227</v>
      </c>
      <c r="L828">
        <v>0</v>
      </c>
      <c r="M828" t="b">
        <f t="shared" si="76"/>
        <v>1</v>
      </c>
      <c r="N828" s="4">
        <f t="shared" si="77"/>
        <v>0</v>
      </c>
      <c r="O828" t="b">
        <f t="shared" si="73"/>
        <v>0</v>
      </c>
      <c r="P828" s="4">
        <v>1</v>
      </c>
      <c r="AI828">
        <f t="shared" ca="1" si="74"/>
        <v>4.0947903345970458</v>
      </c>
      <c r="AJ828">
        <f t="shared" ca="1" si="75"/>
        <v>9.0613205925856715</v>
      </c>
    </row>
    <row r="829" spans="1:36" x14ac:dyDescent="0.2">
      <c r="A829">
        <v>8</v>
      </c>
      <c r="B829">
        <v>6</v>
      </c>
      <c r="C829" t="s">
        <v>72</v>
      </c>
      <c r="D829" t="s">
        <v>37</v>
      </c>
      <c r="E829" t="s">
        <v>38</v>
      </c>
      <c r="F829" t="s">
        <v>40</v>
      </c>
      <c r="G829" t="s">
        <v>41</v>
      </c>
      <c r="H829">
        <v>8</v>
      </c>
      <c r="I829">
        <v>1</v>
      </c>
      <c r="J829">
        <v>77</v>
      </c>
      <c r="K829">
        <v>70</v>
      </c>
      <c r="L829">
        <v>1</v>
      </c>
      <c r="M829" t="b">
        <f t="shared" si="76"/>
        <v>1</v>
      </c>
      <c r="N829" s="4">
        <f t="shared" si="77"/>
        <v>0</v>
      </c>
      <c r="O829" t="b">
        <f t="shared" si="73"/>
        <v>0</v>
      </c>
      <c r="P829" s="4">
        <v>2</v>
      </c>
      <c r="AI829">
        <f t="shared" ca="1" si="74"/>
        <v>6.0230926406796401</v>
      </c>
      <c r="AJ829">
        <f t="shared" ca="1" si="75"/>
        <v>0.93616633533659621</v>
      </c>
    </row>
    <row r="830" spans="1:36" x14ac:dyDescent="0.2">
      <c r="A830">
        <v>9</v>
      </c>
      <c r="B830">
        <v>7</v>
      </c>
      <c r="C830" t="s">
        <v>72</v>
      </c>
      <c r="D830" t="s">
        <v>37</v>
      </c>
      <c r="E830" t="s">
        <v>38</v>
      </c>
      <c r="F830" t="s">
        <v>86</v>
      </c>
      <c r="G830" t="s">
        <v>87</v>
      </c>
      <c r="H830">
        <v>-3</v>
      </c>
      <c r="I830">
        <v>-17</v>
      </c>
      <c r="J830">
        <v>95</v>
      </c>
      <c r="K830">
        <v>81</v>
      </c>
      <c r="L830">
        <v>1</v>
      </c>
      <c r="M830" t="b">
        <f t="shared" si="76"/>
        <v>0</v>
      </c>
      <c r="N830" s="4">
        <f t="shared" si="77"/>
        <v>0</v>
      </c>
      <c r="O830" t="b">
        <f t="shared" si="73"/>
        <v>0</v>
      </c>
      <c r="P830" s="4">
        <v>2</v>
      </c>
      <c r="AI830">
        <f t="shared" ca="1" si="74"/>
        <v>6.9306088487705226</v>
      </c>
      <c r="AJ830">
        <f t="shared" ca="1" si="75"/>
        <v>-17.087989266052269</v>
      </c>
    </row>
    <row r="831" spans="1:36" x14ac:dyDescent="0.2">
      <c r="A831">
        <v>9</v>
      </c>
      <c r="B831">
        <v>7</v>
      </c>
      <c r="C831" t="s">
        <v>72</v>
      </c>
      <c r="D831" t="s">
        <v>17</v>
      </c>
      <c r="E831" t="s">
        <v>18</v>
      </c>
      <c r="F831" t="s">
        <v>51</v>
      </c>
      <c r="G831" t="s">
        <v>52</v>
      </c>
      <c r="H831">
        <v>8</v>
      </c>
      <c r="I831">
        <v>-16</v>
      </c>
      <c r="J831">
        <v>333</v>
      </c>
      <c r="K831">
        <v>309</v>
      </c>
      <c r="L831">
        <v>1</v>
      </c>
      <c r="M831" t="b">
        <f t="shared" si="76"/>
        <v>0</v>
      </c>
      <c r="N831" s="4">
        <f t="shared" si="77"/>
        <v>0</v>
      </c>
      <c r="O831" t="b">
        <f t="shared" si="73"/>
        <v>0</v>
      </c>
      <c r="P831" s="4">
        <v>1</v>
      </c>
      <c r="AI831">
        <f t="shared" ca="1" si="74"/>
        <v>7.0766438869619526</v>
      </c>
      <c r="AJ831">
        <f t="shared" ca="1" si="75"/>
        <v>-15.985623077753864</v>
      </c>
    </row>
    <row r="832" spans="1:36" x14ac:dyDescent="0.2">
      <c r="A832">
        <v>9</v>
      </c>
      <c r="B832">
        <v>7</v>
      </c>
      <c r="C832" t="s">
        <v>72</v>
      </c>
      <c r="D832" t="s">
        <v>24</v>
      </c>
      <c r="E832" t="s">
        <v>25</v>
      </c>
      <c r="F832" t="s">
        <v>137</v>
      </c>
      <c r="G832" t="s">
        <v>138</v>
      </c>
      <c r="H832">
        <v>-8</v>
      </c>
      <c r="I832">
        <v>-9</v>
      </c>
      <c r="J832">
        <v>164</v>
      </c>
      <c r="K832">
        <v>163</v>
      </c>
      <c r="L832">
        <v>0</v>
      </c>
      <c r="M832" t="b">
        <f t="shared" si="76"/>
        <v>0</v>
      </c>
      <c r="N832" s="4">
        <f t="shared" si="77"/>
        <v>0</v>
      </c>
      <c r="O832" t="b">
        <f t="shared" si="73"/>
        <v>0</v>
      </c>
      <c r="P832" s="4">
        <v>2</v>
      </c>
      <c r="AI832">
        <f t="shared" ca="1" si="74"/>
        <v>7.0735321534558739</v>
      </c>
      <c r="AJ832">
        <f t="shared" ca="1" si="75"/>
        <v>-8.919926092791556</v>
      </c>
    </row>
    <row r="833" spans="1:36" x14ac:dyDescent="0.2">
      <c r="A833">
        <v>9</v>
      </c>
      <c r="B833">
        <v>7</v>
      </c>
      <c r="C833" t="s">
        <v>72</v>
      </c>
      <c r="D833" t="s">
        <v>37</v>
      </c>
      <c r="E833" t="s">
        <v>38</v>
      </c>
      <c r="F833" t="s">
        <v>268</v>
      </c>
      <c r="G833" t="s">
        <v>269</v>
      </c>
      <c r="H833">
        <v>-3</v>
      </c>
      <c r="I833">
        <v>-7</v>
      </c>
      <c r="J833">
        <v>155</v>
      </c>
      <c r="K833">
        <v>151</v>
      </c>
      <c r="L833">
        <v>0</v>
      </c>
      <c r="M833" t="b">
        <f t="shared" si="76"/>
        <v>0</v>
      </c>
      <c r="N833" s="4">
        <f t="shared" si="77"/>
        <v>0</v>
      </c>
      <c r="O833" t="b">
        <f t="shared" si="73"/>
        <v>0</v>
      </c>
      <c r="P833" s="4">
        <v>2</v>
      </c>
      <c r="AI833">
        <f t="shared" ca="1" si="74"/>
        <v>7.0733151516563879</v>
      </c>
      <c r="AJ833">
        <f t="shared" ca="1" si="75"/>
        <v>-6.9847763245611807</v>
      </c>
    </row>
    <row r="834" spans="1:36" x14ac:dyDescent="0.2">
      <c r="A834">
        <v>10</v>
      </c>
      <c r="B834">
        <v>1</v>
      </c>
      <c r="C834" t="s">
        <v>72</v>
      </c>
      <c r="D834" t="s">
        <v>126</v>
      </c>
      <c r="E834" t="s">
        <v>127</v>
      </c>
      <c r="F834" t="s">
        <v>106</v>
      </c>
      <c r="G834" t="s">
        <v>107</v>
      </c>
      <c r="H834">
        <v>-1</v>
      </c>
      <c r="I834">
        <v>1</v>
      </c>
      <c r="J834">
        <v>76</v>
      </c>
      <c r="K834">
        <v>78</v>
      </c>
      <c r="L834">
        <v>0</v>
      </c>
      <c r="M834" t="b">
        <f t="shared" si="76"/>
        <v>1</v>
      </c>
      <c r="N834" s="4">
        <f t="shared" si="77"/>
        <v>0</v>
      </c>
      <c r="O834" t="b">
        <f t="shared" ref="O834:O897" si="78">I834&gt;T$19</f>
        <v>0</v>
      </c>
      <c r="P834" s="4">
        <v>2</v>
      </c>
      <c r="AI834">
        <f t="shared" ref="AI834:AI897" ca="1" si="79">B834+RAND()*0.2+-0.1</f>
        <v>1.027786672159581</v>
      </c>
      <c r="AJ834">
        <f t="shared" ref="AJ834:AJ897" ca="1" si="80">I834+RAND()*0.2+-0.1</f>
        <v>0.91766146449813235</v>
      </c>
    </row>
    <row r="835" spans="1:36" x14ac:dyDescent="0.2">
      <c r="A835">
        <v>9</v>
      </c>
      <c r="B835">
        <v>7</v>
      </c>
      <c r="C835" t="s">
        <v>72</v>
      </c>
      <c r="D835" t="s">
        <v>37</v>
      </c>
      <c r="E835" t="s">
        <v>38</v>
      </c>
      <c r="F835" t="s">
        <v>375</v>
      </c>
      <c r="G835" t="s">
        <v>376</v>
      </c>
      <c r="H835">
        <v>-4</v>
      </c>
      <c r="I835">
        <v>-8</v>
      </c>
      <c r="J835">
        <v>129</v>
      </c>
      <c r="K835">
        <v>125</v>
      </c>
      <c r="L835">
        <v>1</v>
      </c>
      <c r="M835" t="b">
        <f t="shared" ref="M835:M898" si="81">I835&gt;0</f>
        <v>0</v>
      </c>
      <c r="N835" s="4">
        <f t="shared" ref="N835:N898" si="82">IF(I835&gt;30,1,0)</f>
        <v>0</v>
      </c>
      <c r="O835" t="b">
        <f t="shared" si="78"/>
        <v>0</v>
      </c>
      <c r="P835" s="4">
        <v>2</v>
      </c>
      <c r="AI835">
        <f t="shared" ca="1" si="79"/>
        <v>6.9227890697571031</v>
      </c>
      <c r="AJ835">
        <f t="shared" ca="1" si="80"/>
        <v>-7.9958252999180406</v>
      </c>
    </row>
    <row r="836" spans="1:36" x14ac:dyDescent="0.2">
      <c r="A836">
        <v>11</v>
      </c>
      <c r="B836">
        <v>2</v>
      </c>
      <c r="C836" t="s">
        <v>72</v>
      </c>
      <c r="D836" t="s">
        <v>118</v>
      </c>
      <c r="E836" t="s">
        <v>119</v>
      </c>
      <c r="F836" t="s">
        <v>73</v>
      </c>
      <c r="G836" t="s">
        <v>74</v>
      </c>
      <c r="H836">
        <v>-4</v>
      </c>
      <c r="I836">
        <v>-7</v>
      </c>
      <c r="J836">
        <v>71</v>
      </c>
      <c r="K836">
        <v>68</v>
      </c>
      <c r="L836">
        <v>1</v>
      </c>
      <c r="M836" t="b">
        <f t="shared" si="81"/>
        <v>0</v>
      </c>
      <c r="N836" s="4">
        <f t="shared" si="82"/>
        <v>0</v>
      </c>
      <c r="O836" t="b">
        <f t="shared" si="78"/>
        <v>0</v>
      </c>
      <c r="P836" s="4">
        <v>2</v>
      </c>
      <c r="AI836">
        <f t="shared" ca="1" si="79"/>
        <v>2.0913078561535472</v>
      </c>
      <c r="AJ836">
        <f t="shared" ca="1" si="80"/>
        <v>-7.0388507334601185</v>
      </c>
    </row>
    <row r="837" spans="1:36" x14ac:dyDescent="0.2">
      <c r="A837">
        <v>12</v>
      </c>
      <c r="B837">
        <v>3</v>
      </c>
      <c r="C837" t="s">
        <v>72</v>
      </c>
      <c r="D837" t="s">
        <v>157</v>
      </c>
      <c r="E837" t="s">
        <v>158</v>
      </c>
      <c r="F837" t="s">
        <v>37</v>
      </c>
      <c r="G837" t="s">
        <v>38</v>
      </c>
      <c r="H837">
        <v>-5</v>
      </c>
      <c r="I837">
        <v>-20</v>
      </c>
      <c r="J837">
        <v>114</v>
      </c>
      <c r="K837">
        <v>99</v>
      </c>
      <c r="L837">
        <v>1</v>
      </c>
      <c r="M837" t="b">
        <f t="shared" si="81"/>
        <v>0</v>
      </c>
      <c r="N837" s="4">
        <f t="shared" si="82"/>
        <v>0</v>
      </c>
      <c r="O837" t="b">
        <f t="shared" si="78"/>
        <v>0</v>
      </c>
      <c r="P837" s="4">
        <v>2</v>
      </c>
      <c r="AI837">
        <f t="shared" ca="1" si="79"/>
        <v>2.9654295341588397</v>
      </c>
      <c r="AJ837">
        <f t="shared" ca="1" si="80"/>
        <v>-20.08893443838291</v>
      </c>
    </row>
    <row r="838" spans="1:36" x14ac:dyDescent="0.2">
      <c r="A838">
        <v>12</v>
      </c>
      <c r="B838">
        <v>3</v>
      </c>
      <c r="C838" t="s">
        <v>72</v>
      </c>
      <c r="D838" t="s">
        <v>37</v>
      </c>
      <c r="E838" t="s">
        <v>38</v>
      </c>
      <c r="F838" t="s">
        <v>152</v>
      </c>
      <c r="G838" t="s">
        <v>153</v>
      </c>
      <c r="H838">
        <v>0</v>
      </c>
      <c r="I838">
        <v>-8</v>
      </c>
      <c r="J838">
        <v>77</v>
      </c>
      <c r="K838">
        <v>69</v>
      </c>
      <c r="L838">
        <v>1</v>
      </c>
      <c r="M838" t="b">
        <f t="shared" si="81"/>
        <v>0</v>
      </c>
      <c r="N838" s="4">
        <f t="shared" si="82"/>
        <v>0</v>
      </c>
      <c r="O838" t="b">
        <f t="shared" si="78"/>
        <v>0</v>
      </c>
      <c r="P838" s="4">
        <v>2</v>
      </c>
      <c r="AI838">
        <f t="shared" ca="1" si="79"/>
        <v>2.970656891387685</v>
      </c>
      <c r="AJ838">
        <f t="shared" ca="1" si="80"/>
        <v>-8.0544840411004692</v>
      </c>
    </row>
    <row r="839" spans="1:36" x14ac:dyDescent="0.2">
      <c r="A839">
        <v>11</v>
      </c>
      <c r="B839">
        <v>2</v>
      </c>
      <c r="C839" t="s">
        <v>72</v>
      </c>
      <c r="D839" t="s">
        <v>37</v>
      </c>
      <c r="E839" t="s">
        <v>38</v>
      </c>
      <c r="F839" t="s">
        <v>276</v>
      </c>
      <c r="G839" t="s">
        <v>277</v>
      </c>
      <c r="H839">
        <v>5</v>
      </c>
      <c r="I839">
        <v>-2</v>
      </c>
      <c r="J839">
        <v>71</v>
      </c>
      <c r="K839">
        <v>64</v>
      </c>
      <c r="L839">
        <v>1</v>
      </c>
      <c r="M839" t="b">
        <f t="shared" si="81"/>
        <v>0</v>
      </c>
      <c r="N839" s="4">
        <f t="shared" si="82"/>
        <v>0</v>
      </c>
      <c r="O839" t="b">
        <f t="shared" si="78"/>
        <v>0</v>
      </c>
      <c r="P839" s="4">
        <v>2</v>
      </c>
      <c r="AI839">
        <f t="shared" ca="1" si="79"/>
        <v>1.969128372538997</v>
      </c>
      <c r="AJ839">
        <f t="shared" ca="1" si="80"/>
        <v>-1.9462593032156075</v>
      </c>
    </row>
    <row r="840" spans="1:36" x14ac:dyDescent="0.2">
      <c r="A840">
        <v>11</v>
      </c>
      <c r="B840">
        <v>2</v>
      </c>
      <c r="C840" t="s">
        <v>72</v>
      </c>
      <c r="D840" t="s">
        <v>323</v>
      </c>
      <c r="E840" t="s">
        <v>324</v>
      </c>
      <c r="F840" t="s">
        <v>37</v>
      </c>
      <c r="G840" t="s">
        <v>38</v>
      </c>
      <c r="H840">
        <v>-4</v>
      </c>
      <c r="I840">
        <v>-14</v>
      </c>
      <c r="J840">
        <v>125</v>
      </c>
      <c r="K840">
        <v>115</v>
      </c>
      <c r="L840">
        <v>1</v>
      </c>
      <c r="M840" t="b">
        <f t="shared" si="81"/>
        <v>0</v>
      </c>
      <c r="N840" s="4">
        <f t="shared" si="82"/>
        <v>0</v>
      </c>
      <c r="O840" t="b">
        <f t="shared" si="78"/>
        <v>0</v>
      </c>
      <c r="P840" s="4">
        <v>2</v>
      </c>
      <c r="AI840">
        <f t="shared" ca="1" si="79"/>
        <v>1.9750085736910981</v>
      </c>
      <c r="AJ840">
        <f t="shared" ca="1" si="80"/>
        <v>-13.995560108027911</v>
      </c>
    </row>
    <row r="841" spans="1:36" x14ac:dyDescent="0.2">
      <c r="A841">
        <v>18</v>
      </c>
      <c r="B841">
        <v>2</v>
      </c>
      <c r="C841" t="s">
        <v>57</v>
      </c>
      <c r="D841" t="s">
        <v>249</v>
      </c>
      <c r="E841" t="s">
        <v>250</v>
      </c>
      <c r="F841" t="s">
        <v>60</v>
      </c>
      <c r="G841" t="s">
        <v>61</v>
      </c>
      <c r="H841">
        <v>9</v>
      </c>
      <c r="I841">
        <v>11</v>
      </c>
      <c r="J841">
        <v>59</v>
      </c>
      <c r="K841">
        <v>61</v>
      </c>
      <c r="L841">
        <v>0</v>
      </c>
      <c r="M841" t="b">
        <f t="shared" si="81"/>
        <v>1</v>
      </c>
      <c r="N841" s="4">
        <f t="shared" si="82"/>
        <v>0</v>
      </c>
      <c r="O841" t="b">
        <f t="shared" si="78"/>
        <v>0</v>
      </c>
      <c r="P841" s="4">
        <v>2</v>
      </c>
      <c r="AI841">
        <f t="shared" ca="1" si="79"/>
        <v>1.9118633652927013</v>
      </c>
      <c r="AJ841">
        <f t="shared" ca="1" si="80"/>
        <v>11.068344480854286</v>
      </c>
    </row>
    <row r="842" spans="1:36" x14ac:dyDescent="0.2">
      <c r="A842">
        <v>18</v>
      </c>
      <c r="B842">
        <v>2</v>
      </c>
      <c r="C842" t="s">
        <v>57</v>
      </c>
      <c r="D842" t="s">
        <v>189</v>
      </c>
      <c r="E842" t="s">
        <v>190</v>
      </c>
      <c r="F842" t="s">
        <v>243</v>
      </c>
      <c r="G842" t="s">
        <v>244</v>
      </c>
      <c r="H842">
        <v>-12</v>
      </c>
      <c r="I842">
        <v>-4</v>
      </c>
      <c r="J842">
        <v>294</v>
      </c>
      <c r="K842">
        <v>302</v>
      </c>
      <c r="L842">
        <v>0</v>
      </c>
      <c r="M842" t="b">
        <f t="shared" si="81"/>
        <v>0</v>
      </c>
      <c r="N842" s="4">
        <f t="shared" si="82"/>
        <v>0</v>
      </c>
      <c r="O842" t="b">
        <f t="shared" si="78"/>
        <v>0</v>
      </c>
      <c r="P842" s="4">
        <v>1</v>
      </c>
      <c r="AI842">
        <f t="shared" ca="1" si="79"/>
        <v>1.9787555449526071</v>
      </c>
      <c r="AJ842">
        <f t="shared" ca="1" si="80"/>
        <v>-3.9369379067193302</v>
      </c>
    </row>
    <row r="843" spans="1:36" x14ac:dyDescent="0.2">
      <c r="A843">
        <v>12</v>
      </c>
      <c r="B843">
        <v>3</v>
      </c>
      <c r="C843" t="s">
        <v>72</v>
      </c>
      <c r="D843" t="s">
        <v>37</v>
      </c>
      <c r="E843" t="s">
        <v>38</v>
      </c>
      <c r="F843" t="s">
        <v>54</v>
      </c>
      <c r="G843" t="s">
        <v>55</v>
      </c>
      <c r="H843">
        <v>-2</v>
      </c>
      <c r="I843">
        <v>-15</v>
      </c>
      <c r="J843">
        <v>125</v>
      </c>
      <c r="K843">
        <v>112</v>
      </c>
      <c r="L843">
        <v>0</v>
      </c>
      <c r="M843" t="b">
        <f t="shared" si="81"/>
        <v>0</v>
      </c>
      <c r="N843" s="4">
        <f t="shared" si="82"/>
        <v>0</v>
      </c>
      <c r="O843" t="b">
        <f t="shared" si="78"/>
        <v>0</v>
      </c>
      <c r="P843" s="4">
        <v>2</v>
      </c>
      <c r="AI843">
        <f t="shared" ca="1" si="79"/>
        <v>3.076678584305768</v>
      </c>
      <c r="AJ843">
        <f t="shared" ca="1" si="80"/>
        <v>-15.013825208584464</v>
      </c>
    </row>
    <row r="844" spans="1:36" x14ac:dyDescent="0.2">
      <c r="A844">
        <v>12</v>
      </c>
      <c r="B844">
        <v>3</v>
      </c>
      <c r="C844" t="s">
        <v>72</v>
      </c>
      <c r="D844" t="s">
        <v>73</v>
      </c>
      <c r="E844" t="s">
        <v>74</v>
      </c>
      <c r="F844" t="s">
        <v>101</v>
      </c>
      <c r="G844" t="s">
        <v>102</v>
      </c>
      <c r="H844">
        <v>-5</v>
      </c>
      <c r="I844">
        <v>-12</v>
      </c>
      <c r="J844">
        <v>290</v>
      </c>
      <c r="K844">
        <v>283</v>
      </c>
      <c r="L844">
        <v>0</v>
      </c>
      <c r="M844" t="b">
        <f t="shared" si="81"/>
        <v>0</v>
      </c>
      <c r="N844" s="4">
        <f t="shared" si="82"/>
        <v>0</v>
      </c>
      <c r="O844" t="b">
        <f t="shared" si="78"/>
        <v>0</v>
      </c>
      <c r="P844" s="4">
        <v>1</v>
      </c>
      <c r="AI844">
        <f t="shared" ca="1" si="79"/>
        <v>3.0868554788347873</v>
      </c>
      <c r="AJ844">
        <f t="shared" ca="1" si="80"/>
        <v>-11.914378918054171</v>
      </c>
    </row>
    <row r="845" spans="1:36" x14ac:dyDescent="0.2">
      <c r="A845">
        <v>13</v>
      </c>
      <c r="B845">
        <v>4</v>
      </c>
      <c r="C845" t="s">
        <v>72</v>
      </c>
      <c r="D845" t="s">
        <v>99</v>
      </c>
      <c r="E845" t="s">
        <v>100</v>
      </c>
      <c r="F845" t="s">
        <v>37</v>
      </c>
      <c r="G845" t="s">
        <v>38</v>
      </c>
      <c r="H845">
        <v>24</v>
      </c>
      <c r="I845">
        <v>4</v>
      </c>
      <c r="J845">
        <v>180</v>
      </c>
      <c r="K845">
        <v>160</v>
      </c>
      <c r="L845">
        <v>1</v>
      </c>
      <c r="M845" t="b">
        <f t="shared" si="81"/>
        <v>1</v>
      </c>
      <c r="N845" s="4">
        <f t="shared" si="82"/>
        <v>0</v>
      </c>
      <c r="O845" t="b">
        <f t="shared" si="78"/>
        <v>0</v>
      </c>
      <c r="P845" s="4">
        <v>2</v>
      </c>
      <c r="AI845">
        <f t="shared" ca="1" si="79"/>
        <v>3.9677807138927794</v>
      </c>
      <c r="AJ845">
        <f t="shared" ca="1" si="80"/>
        <v>4.0405697096732878</v>
      </c>
    </row>
    <row r="846" spans="1:36" x14ac:dyDescent="0.2">
      <c r="A846">
        <v>13</v>
      </c>
      <c r="B846">
        <v>4</v>
      </c>
      <c r="C846" t="s">
        <v>72</v>
      </c>
      <c r="D846" t="s">
        <v>109</v>
      </c>
      <c r="E846" t="s">
        <v>18</v>
      </c>
      <c r="F846" t="s">
        <v>235</v>
      </c>
      <c r="G846" t="s">
        <v>236</v>
      </c>
      <c r="H846">
        <v>-4</v>
      </c>
      <c r="I846">
        <v>14</v>
      </c>
      <c r="J846">
        <v>191</v>
      </c>
      <c r="K846">
        <v>209</v>
      </c>
      <c r="L846">
        <v>0</v>
      </c>
      <c r="M846" t="b">
        <f t="shared" si="81"/>
        <v>1</v>
      </c>
      <c r="N846" s="4">
        <f t="shared" si="82"/>
        <v>0</v>
      </c>
      <c r="O846" t="b">
        <f t="shared" si="78"/>
        <v>0</v>
      </c>
      <c r="P846" s="4">
        <v>1</v>
      </c>
      <c r="AI846">
        <f t="shared" ca="1" si="79"/>
        <v>3.913588446152287</v>
      </c>
      <c r="AJ846">
        <f t="shared" ca="1" si="80"/>
        <v>13.909146810044133</v>
      </c>
    </row>
    <row r="847" spans="1:36" x14ac:dyDescent="0.2">
      <c r="A847">
        <v>13</v>
      </c>
      <c r="B847">
        <v>4</v>
      </c>
      <c r="C847" t="s">
        <v>72</v>
      </c>
      <c r="D847" t="s">
        <v>303</v>
      </c>
      <c r="E847" t="s">
        <v>304</v>
      </c>
      <c r="F847" t="s">
        <v>37</v>
      </c>
      <c r="G847" t="s">
        <v>38</v>
      </c>
      <c r="H847">
        <v>5</v>
      </c>
      <c r="I847">
        <v>-20</v>
      </c>
      <c r="J847">
        <v>99</v>
      </c>
      <c r="K847">
        <v>74</v>
      </c>
      <c r="L847">
        <v>0</v>
      </c>
      <c r="M847" t="b">
        <f t="shared" si="81"/>
        <v>0</v>
      </c>
      <c r="N847" s="4">
        <f t="shared" si="82"/>
        <v>0</v>
      </c>
      <c r="O847" t="b">
        <f t="shared" si="78"/>
        <v>0</v>
      </c>
      <c r="P847" s="4">
        <v>2</v>
      </c>
      <c r="AI847">
        <f t="shared" ca="1" si="79"/>
        <v>4.0656909318363423</v>
      </c>
      <c r="AJ847">
        <f t="shared" ca="1" si="80"/>
        <v>-20.099709074733731</v>
      </c>
    </row>
    <row r="848" spans="1:36" x14ac:dyDescent="0.2">
      <c r="A848">
        <v>12</v>
      </c>
      <c r="B848">
        <v>3</v>
      </c>
      <c r="C848" t="s">
        <v>72</v>
      </c>
      <c r="D848" t="s">
        <v>37</v>
      </c>
      <c r="E848" t="s">
        <v>38</v>
      </c>
      <c r="F848" t="s">
        <v>73</v>
      </c>
      <c r="G848" t="s">
        <v>74</v>
      </c>
      <c r="H848">
        <v>-1</v>
      </c>
      <c r="I848">
        <v>0</v>
      </c>
      <c r="J848">
        <v>114</v>
      </c>
      <c r="K848">
        <v>115</v>
      </c>
      <c r="L848">
        <v>0</v>
      </c>
      <c r="M848" t="b">
        <f t="shared" si="81"/>
        <v>0</v>
      </c>
      <c r="N848" s="4">
        <f t="shared" si="82"/>
        <v>0</v>
      </c>
      <c r="O848" t="b">
        <f t="shared" si="78"/>
        <v>0</v>
      </c>
      <c r="P848" s="4">
        <v>2</v>
      </c>
      <c r="AI848">
        <f t="shared" ca="1" si="79"/>
        <v>2.9385905485131358</v>
      </c>
      <c r="AJ848">
        <f t="shared" ca="1" si="80"/>
        <v>8.2370914350488988E-2</v>
      </c>
    </row>
    <row r="849" spans="1:36" x14ac:dyDescent="0.2">
      <c r="A849">
        <v>12</v>
      </c>
      <c r="B849">
        <v>3</v>
      </c>
      <c r="C849" t="s">
        <v>72</v>
      </c>
      <c r="D849" t="s">
        <v>24</v>
      </c>
      <c r="E849" t="s">
        <v>25</v>
      </c>
      <c r="F849" t="s">
        <v>37</v>
      </c>
      <c r="G849" t="s">
        <v>38</v>
      </c>
      <c r="H849">
        <v>38</v>
      </c>
      <c r="I849">
        <v>27</v>
      </c>
      <c r="J849">
        <v>137</v>
      </c>
      <c r="K849">
        <v>126</v>
      </c>
      <c r="L849">
        <v>0</v>
      </c>
      <c r="M849" t="b">
        <f t="shared" si="81"/>
        <v>1</v>
      </c>
      <c r="N849" s="4">
        <f t="shared" si="82"/>
        <v>0</v>
      </c>
      <c r="O849" t="b">
        <f t="shared" si="78"/>
        <v>0</v>
      </c>
      <c r="P849" s="4">
        <v>2</v>
      </c>
      <c r="AI849">
        <f t="shared" ca="1" si="79"/>
        <v>3.0546242159018404</v>
      </c>
      <c r="AJ849">
        <f t="shared" ca="1" si="80"/>
        <v>26.905756030784911</v>
      </c>
    </row>
    <row r="850" spans="1:36" x14ac:dyDescent="0.2">
      <c r="A850">
        <v>12</v>
      </c>
      <c r="B850">
        <v>3</v>
      </c>
      <c r="C850" t="s">
        <v>72</v>
      </c>
      <c r="D850" t="s">
        <v>137</v>
      </c>
      <c r="E850" t="s">
        <v>138</v>
      </c>
      <c r="F850" t="s">
        <v>27</v>
      </c>
      <c r="G850" t="s">
        <v>28</v>
      </c>
      <c r="H850">
        <v>0</v>
      </c>
      <c r="I850">
        <v>9</v>
      </c>
      <c r="J850">
        <v>239</v>
      </c>
      <c r="K850">
        <v>248</v>
      </c>
      <c r="L850">
        <v>0</v>
      </c>
      <c r="M850" t="b">
        <f t="shared" si="81"/>
        <v>1</v>
      </c>
      <c r="N850" s="4">
        <f t="shared" si="82"/>
        <v>0</v>
      </c>
      <c r="O850" t="b">
        <f t="shared" si="78"/>
        <v>0</v>
      </c>
      <c r="P850" s="4">
        <v>1</v>
      </c>
      <c r="AI850">
        <f t="shared" ca="1" si="79"/>
        <v>3.0985842769492273</v>
      </c>
      <c r="AJ850">
        <f t="shared" ca="1" si="80"/>
        <v>9.0363762582466762</v>
      </c>
    </row>
    <row r="851" spans="1:36" x14ac:dyDescent="0.2">
      <c r="A851">
        <v>15</v>
      </c>
      <c r="B851">
        <v>6</v>
      </c>
      <c r="C851" t="s">
        <v>72</v>
      </c>
      <c r="D851" t="s">
        <v>37</v>
      </c>
      <c r="E851" t="s">
        <v>38</v>
      </c>
      <c r="F851" t="s">
        <v>293</v>
      </c>
      <c r="G851" t="s">
        <v>294</v>
      </c>
      <c r="H851">
        <v>-2</v>
      </c>
      <c r="I851">
        <v>-17</v>
      </c>
      <c r="J851">
        <v>94</v>
      </c>
      <c r="K851">
        <v>79</v>
      </c>
      <c r="L851">
        <v>1</v>
      </c>
      <c r="M851" t="b">
        <f t="shared" si="81"/>
        <v>0</v>
      </c>
      <c r="N851" s="4">
        <f t="shared" si="82"/>
        <v>0</v>
      </c>
      <c r="O851" t="b">
        <f t="shared" si="78"/>
        <v>0</v>
      </c>
      <c r="P851" s="4">
        <v>2</v>
      </c>
      <c r="AI851">
        <f t="shared" ca="1" si="79"/>
        <v>5.9110610477530354</v>
      </c>
      <c r="AJ851">
        <f t="shared" ca="1" si="80"/>
        <v>-16.985533641943075</v>
      </c>
    </row>
    <row r="852" spans="1:36" x14ac:dyDescent="0.2">
      <c r="A852">
        <v>15</v>
      </c>
      <c r="B852">
        <v>6</v>
      </c>
      <c r="C852" t="s">
        <v>72</v>
      </c>
      <c r="D852" t="s">
        <v>109</v>
      </c>
      <c r="E852" t="s">
        <v>18</v>
      </c>
      <c r="F852" t="s">
        <v>126</v>
      </c>
      <c r="G852" t="s">
        <v>127</v>
      </c>
      <c r="H852">
        <v>-5</v>
      </c>
      <c r="I852">
        <v>-16</v>
      </c>
      <c r="J852">
        <v>188</v>
      </c>
      <c r="K852">
        <v>177</v>
      </c>
      <c r="L852">
        <v>0</v>
      </c>
      <c r="M852" t="b">
        <f t="shared" si="81"/>
        <v>0</v>
      </c>
      <c r="N852" s="4">
        <f t="shared" si="82"/>
        <v>0</v>
      </c>
      <c r="O852" t="b">
        <f t="shared" si="78"/>
        <v>0</v>
      </c>
      <c r="P852" s="4">
        <v>1</v>
      </c>
      <c r="AI852">
        <f t="shared" ca="1" si="79"/>
        <v>5.9216009676730481</v>
      </c>
      <c r="AJ852">
        <f t="shared" ca="1" si="80"/>
        <v>-15.961680829208184</v>
      </c>
    </row>
    <row r="853" spans="1:36" x14ac:dyDescent="0.2">
      <c r="A853">
        <v>13</v>
      </c>
      <c r="B853">
        <v>4</v>
      </c>
      <c r="C853" t="s">
        <v>72</v>
      </c>
      <c r="D853" t="s">
        <v>35</v>
      </c>
      <c r="E853" t="s">
        <v>36</v>
      </c>
      <c r="F853" t="s">
        <v>137</v>
      </c>
      <c r="G853" t="s">
        <v>138</v>
      </c>
      <c r="H853">
        <v>-11</v>
      </c>
      <c r="I853">
        <v>-16</v>
      </c>
      <c r="J853">
        <v>93</v>
      </c>
      <c r="K853">
        <v>88</v>
      </c>
      <c r="L853">
        <v>0</v>
      </c>
      <c r="M853" t="b">
        <f t="shared" si="81"/>
        <v>0</v>
      </c>
      <c r="N853" s="4">
        <f t="shared" si="82"/>
        <v>0</v>
      </c>
      <c r="O853" t="b">
        <f t="shared" si="78"/>
        <v>0</v>
      </c>
      <c r="P853" s="4">
        <v>2</v>
      </c>
      <c r="AI853">
        <f t="shared" ca="1" si="79"/>
        <v>3.9645448425642642</v>
      </c>
      <c r="AJ853">
        <f t="shared" ca="1" si="80"/>
        <v>-16.027798206292754</v>
      </c>
    </row>
    <row r="854" spans="1:36" x14ac:dyDescent="0.2">
      <c r="A854">
        <v>15</v>
      </c>
      <c r="B854">
        <v>6</v>
      </c>
      <c r="C854" t="s">
        <v>72</v>
      </c>
      <c r="D854" t="s">
        <v>335</v>
      </c>
      <c r="E854" t="s">
        <v>336</v>
      </c>
      <c r="F854" t="s">
        <v>37</v>
      </c>
      <c r="G854" t="s">
        <v>38</v>
      </c>
      <c r="H854">
        <v>6</v>
      </c>
      <c r="I854">
        <v>-5</v>
      </c>
      <c r="J854">
        <v>132</v>
      </c>
      <c r="K854">
        <v>121</v>
      </c>
      <c r="L854">
        <v>0</v>
      </c>
      <c r="M854" t="b">
        <f t="shared" si="81"/>
        <v>0</v>
      </c>
      <c r="N854" s="4">
        <f t="shared" si="82"/>
        <v>0</v>
      </c>
      <c r="O854" t="b">
        <f t="shared" si="78"/>
        <v>0</v>
      </c>
      <c r="P854" s="4">
        <v>2</v>
      </c>
      <c r="AI854">
        <f t="shared" ca="1" si="79"/>
        <v>6.0800092649442838</v>
      </c>
      <c r="AJ854">
        <f t="shared" ca="1" si="80"/>
        <v>-5.0823418679729055</v>
      </c>
    </row>
    <row r="855" spans="1:36" x14ac:dyDescent="0.2">
      <c r="A855">
        <v>15</v>
      </c>
      <c r="B855">
        <v>6</v>
      </c>
      <c r="C855" t="s">
        <v>72</v>
      </c>
      <c r="D855" t="s">
        <v>109</v>
      </c>
      <c r="E855" t="s">
        <v>18</v>
      </c>
      <c r="F855" t="s">
        <v>37</v>
      </c>
      <c r="G855" t="s">
        <v>38</v>
      </c>
      <c r="H855">
        <v>-1</v>
      </c>
      <c r="I855">
        <v>-26</v>
      </c>
      <c r="J855">
        <v>159</v>
      </c>
      <c r="K855">
        <v>134</v>
      </c>
      <c r="L855">
        <v>0</v>
      </c>
      <c r="M855" t="b">
        <f t="shared" si="81"/>
        <v>0</v>
      </c>
      <c r="N855" s="4">
        <f t="shared" si="82"/>
        <v>0</v>
      </c>
      <c r="O855" t="b">
        <f t="shared" si="78"/>
        <v>0</v>
      </c>
      <c r="P855" s="4">
        <v>2</v>
      </c>
      <c r="AI855">
        <f t="shared" ca="1" si="79"/>
        <v>5.9329146522904681</v>
      </c>
      <c r="AJ855">
        <f t="shared" ca="1" si="80"/>
        <v>-26.04361045491126</v>
      </c>
    </row>
    <row r="856" spans="1:36" x14ac:dyDescent="0.2">
      <c r="A856">
        <v>15</v>
      </c>
      <c r="B856">
        <v>6</v>
      </c>
      <c r="C856" t="s">
        <v>72</v>
      </c>
      <c r="D856" t="s">
        <v>37</v>
      </c>
      <c r="E856" t="s">
        <v>38</v>
      </c>
      <c r="F856" t="s">
        <v>44</v>
      </c>
      <c r="G856" t="s">
        <v>45</v>
      </c>
      <c r="H856">
        <v>-5</v>
      </c>
      <c r="I856">
        <v>-15</v>
      </c>
      <c r="J856">
        <v>81</v>
      </c>
      <c r="K856">
        <v>71</v>
      </c>
      <c r="L856">
        <v>0</v>
      </c>
      <c r="M856" t="b">
        <f t="shared" si="81"/>
        <v>0</v>
      </c>
      <c r="N856" s="4">
        <f t="shared" si="82"/>
        <v>0</v>
      </c>
      <c r="O856" t="b">
        <f t="shared" si="78"/>
        <v>0</v>
      </c>
      <c r="P856" s="4">
        <v>2</v>
      </c>
      <c r="AI856">
        <f t="shared" ca="1" si="79"/>
        <v>5.9605194599463198</v>
      </c>
      <c r="AJ856">
        <f t="shared" ca="1" si="80"/>
        <v>-14.904107297636839</v>
      </c>
    </row>
    <row r="857" spans="1:36" x14ac:dyDescent="0.2">
      <c r="A857">
        <v>16</v>
      </c>
      <c r="B857">
        <v>7</v>
      </c>
      <c r="C857" t="s">
        <v>72</v>
      </c>
      <c r="D857" t="s">
        <v>401</v>
      </c>
      <c r="E857" t="s">
        <v>402</v>
      </c>
      <c r="F857" t="s">
        <v>37</v>
      </c>
      <c r="G857" t="s">
        <v>38</v>
      </c>
      <c r="H857">
        <v>-2</v>
      </c>
      <c r="I857">
        <v>13</v>
      </c>
      <c r="J857">
        <v>220</v>
      </c>
      <c r="K857">
        <v>235</v>
      </c>
      <c r="L857">
        <v>0</v>
      </c>
      <c r="M857" t="b">
        <f t="shared" si="81"/>
        <v>1</v>
      </c>
      <c r="N857" s="4">
        <f t="shared" si="82"/>
        <v>0</v>
      </c>
      <c r="O857" t="b">
        <f t="shared" si="78"/>
        <v>0</v>
      </c>
      <c r="P857" s="4">
        <v>1</v>
      </c>
      <c r="AI857">
        <f t="shared" ca="1" si="79"/>
        <v>7.0269446176434611</v>
      </c>
      <c r="AJ857">
        <f t="shared" ca="1" si="80"/>
        <v>12.999468176343809</v>
      </c>
    </row>
    <row r="858" spans="1:36" x14ac:dyDescent="0.2">
      <c r="A858">
        <v>16</v>
      </c>
      <c r="B858">
        <v>7</v>
      </c>
      <c r="C858" t="s">
        <v>72</v>
      </c>
      <c r="D858" t="s">
        <v>73</v>
      </c>
      <c r="E858" t="s">
        <v>74</v>
      </c>
      <c r="F858" t="s">
        <v>131</v>
      </c>
      <c r="G858" t="s">
        <v>132</v>
      </c>
      <c r="H858">
        <v>-5</v>
      </c>
      <c r="I858">
        <v>-18</v>
      </c>
      <c r="J858">
        <v>76</v>
      </c>
      <c r="K858">
        <v>63</v>
      </c>
      <c r="L858">
        <v>0</v>
      </c>
      <c r="M858" t="b">
        <f t="shared" si="81"/>
        <v>0</v>
      </c>
      <c r="N858" s="4">
        <f t="shared" si="82"/>
        <v>0</v>
      </c>
      <c r="O858" t="b">
        <f t="shared" si="78"/>
        <v>0</v>
      </c>
      <c r="P858" s="4">
        <v>2</v>
      </c>
      <c r="AI858">
        <f t="shared" ca="1" si="79"/>
        <v>7.0338448531310114</v>
      </c>
      <c r="AJ858">
        <f t="shared" ca="1" si="80"/>
        <v>-17.924314673675738</v>
      </c>
    </row>
    <row r="859" spans="1:36" x14ac:dyDescent="0.2">
      <c r="A859">
        <v>14</v>
      </c>
      <c r="B859">
        <v>5</v>
      </c>
      <c r="C859" t="s">
        <v>72</v>
      </c>
      <c r="D859" t="s">
        <v>84</v>
      </c>
      <c r="E859" t="s">
        <v>85</v>
      </c>
      <c r="F859" t="s">
        <v>37</v>
      </c>
      <c r="G859" t="s">
        <v>38</v>
      </c>
      <c r="H859">
        <v>33</v>
      </c>
      <c r="I859">
        <v>17</v>
      </c>
      <c r="J859">
        <v>100</v>
      </c>
      <c r="K859">
        <v>84</v>
      </c>
      <c r="L859">
        <v>0</v>
      </c>
      <c r="M859" t="b">
        <f t="shared" si="81"/>
        <v>1</v>
      </c>
      <c r="N859" s="4">
        <f t="shared" si="82"/>
        <v>0</v>
      </c>
      <c r="O859" t="b">
        <f t="shared" si="78"/>
        <v>0</v>
      </c>
      <c r="P859" s="4">
        <v>2</v>
      </c>
      <c r="AI859">
        <f t="shared" ca="1" si="79"/>
        <v>4.9795169334685827</v>
      </c>
      <c r="AJ859">
        <f t="shared" ca="1" si="80"/>
        <v>17.065465585625979</v>
      </c>
    </row>
    <row r="860" spans="1:36" x14ac:dyDescent="0.2">
      <c r="A860">
        <v>16</v>
      </c>
      <c r="B860">
        <v>7</v>
      </c>
      <c r="C860" t="s">
        <v>72</v>
      </c>
      <c r="D860" t="s">
        <v>73</v>
      </c>
      <c r="E860" t="s">
        <v>74</v>
      </c>
      <c r="F860" t="s">
        <v>37</v>
      </c>
      <c r="G860" t="s">
        <v>38</v>
      </c>
      <c r="H860">
        <v>-2</v>
      </c>
      <c r="I860">
        <v>-12</v>
      </c>
      <c r="J860">
        <v>118</v>
      </c>
      <c r="K860">
        <v>108</v>
      </c>
      <c r="L860">
        <v>0</v>
      </c>
      <c r="M860" t="b">
        <f t="shared" si="81"/>
        <v>0</v>
      </c>
      <c r="N860" s="4">
        <f t="shared" si="82"/>
        <v>0</v>
      </c>
      <c r="O860" t="b">
        <f t="shared" si="78"/>
        <v>0</v>
      </c>
      <c r="P860" s="4">
        <v>2</v>
      </c>
      <c r="AI860">
        <f t="shared" ca="1" si="79"/>
        <v>6.975499953835266</v>
      </c>
      <c r="AJ860">
        <f t="shared" ca="1" si="80"/>
        <v>-12.055341146831072</v>
      </c>
    </row>
    <row r="861" spans="1:36" x14ac:dyDescent="0.2">
      <c r="A861">
        <v>15</v>
      </c>
      <c r="B861">
        <v>6</v>
      </c>
      <c r="C861" t="s">
        <v>72</v>
      </c>
      <c r="D861" t="s">
        <v>126</v>
      </c>
      <c r="E861" t="s">
        <v>127</v>
      </c>
      <c r="F861" t="s">
        <v>429</v>
      </c>
      <c r="G861" t="s">
        <v>430</v>
      </c>
      <c r="H861">
        <v>-1</v>
      </c>
      <c r="I861">
        <v>-6</v>
      </c>
      <c r="J861">
        <v>144</v>
      </c>
      <c r="K861">
        <v>139</v>
      </c>
      <c r="L861">
        <v>1</v>
      </c>
      <c r="M861" t="b">
        <f t="shared" si="81"/>
        <v>0</v>
      </c>
      <c r="N861" s="4">
        <f t="shared" si="82"/>
        <v>0</v>
      </c>
      <c r="O861" t="b">
        <f t="shared" si="78"/>
        <v>0</v>
      </c>
      <c r="P861" s="4">
        <v>2</v>
      </c>
      <c r="AI861">
        <f t="shared" ca="1" si="79"/>
        <v>6.0983746703848336</v>
      </c>
      <c r="AJ861">
        <f t="shared" ca="1" si="80"/>
        <v>-6.0505395675920601</v>
      </c>
    </row>
    <row r="862" spans="1:36" x14ac:dyDescent="0.2">
      <c r="A862">
        <v>15</v>
      </c>
      <c r="B862">
        <v>6</v>
      </c>
      <c r="C862" t="s">
        <v>72</v>
      </c>
      <c r="D862" t="s">
        <v>170</v>
      </c>
      <c r="E862" t="s">
        <v>171</v>
      </c>
      <c r="F862" t="s">
        <v>126</v>
      </c>
      <c r="G862" t="s">
        <v>127</v>
      </c>
      <c r="H862">
        <v>-7</v>
      </c>
      <c r="I862">
        <v>-16</v>
      </c>
      <c r="J862">
        <v>187</v>
      </c>
      <c r="K862">
        <v>178</v>
      </c>
      <c r="L862">
        <v>0</v>
      </c>
      <c r="M862" t="b">
        <f t="shared" si="81"/>
        <v>0</v>
      </c>
      <c r="N862" s="4">
        <f t="shared" si="82"/>
        <v>0</v>
      </c>
      <c r="O862" t="b">
        <f t="shared" si="78"/>
        <v>0</v>
      </c>
      <c r="P862" s="4">
        <v>1</v>
      </c>
      <c r="AI862">
        <f t="shared" ca="1" si="79"/>
        <v>5.9340674661751454</v>
      </c>
      <c r="AJ862">
        <f t="shared" ca="1" si="80"/>
        <v>-16.038727824070797</v>
      </c>
    </row>
    <row r="863" spans="1:36" x14ac:dyDescent="0.2">
      <c r="A863">
        <v>16</v>
      </c>
      <c r="B863">
        <v>7</v>
      </c>
      <c r="C863" t="s">
        <v>72</v>
      </c>
      <c r="D863" t="s">
        <v>37</v>
      </c>
      <c r="E863" t="s">
        <v>38</v>
      </c>
      <c r="F863" t="s">
        <v>80</v>
      </c>
      <c r="G863" t="s">
        <v>81</v>
      </c>
      <c r="H863">
        <v>-2</v>
      </c>
      <c r="I863">
        <v>-21</v>
      </c>
      <c r="J863">
        <v>75</v>
      </c>
      <c r="K863">
        <v>56</v>
      </c>
      <c r="L863">
        <v>0</v>
      </c>
      <c r="M863" t="b">
        <f t="shared" si="81"/>
        <v>0</v>
      </c>
      <c r="N863" s="4">
        <f t="shared" si="82"/>
        <v>0</v>
      </c>
      <c r="O863" t="b">
        <f t="shared" si="78"/>
        <v>0</v>
      </c>
      <c r="P863" s="4">
        <v>2</v>
      </c>
      <c r="AI863">
        <f t="shared" ca="1" si="79"/>
        <v>6.9842512281019893</v>
      </c>
      <c r="AJ863">
        <f t="shared" ca="1" si="80"/>
        <v>-21.046682438736898</v>
      </c>
    </row>
    <row r="864" spans="1:36" x14ac:dyDescent="0.2">
      <c r="A864">
        <v>17</v>
      </c>
      <c r="B864">
        <v>1</v>
      </c>
      <c r="C864" t="s">
        <v>72</v>
      </c>
      <c r="D864" t="s">
        <v>37</v>
      </c>
      <c r="E864" t="s">
        <v>38</v>
      </c>
      <c r="F864" t="s">
        <v>431</v>
      </c>
      <c r="G864" t="s">
        <v>432</v>
      </c>
      <c r="H864">
        <v>-5</v>
      </c>
      <c r="I864">
        <v>-14</v>
      </c>
      <c r="J864">
        <v>72</v>
      </c>
      <c r="K864">
        <v>63</v>
      </c>
      <c r="L864">
        <v>1</v>
      </c>
      <c r="M864" t="b">
        <f t="shared" si="81"/>
        <v>0</v>
      </c>
      <c r="N864" s="4">
        <f t="shared" si="82"/>
        <v>0</v>
      </c>
      <c r="O864" t="b">
        <f t="shared" si="78"/>
        <v>0</v>
      </c>
      <c r="P864" s="4">
        <v>2</v>
      </c>
      <c r="AI864">
        <f t="shared" ca="1" si="79"/>
        <v>0.9250107745336863</v>
      </c>
      <c r="AJ864">
        <f t="shared" ca="1" si="80"/>
        <v>-13.965120764681323</v>
      </c>
    </row>
    <row r="865" spans="1:36" x14ac:dyDescent="0.2">
      <c r="A865">
        <v>16</v>
      </c>
      <c r="B865">
        <v>7</v>
      </c>
      <c r="C865" t="s">
        <v>72</v>
      </c>
      <c r="D865" t="s">
        <v>115</v>
      </c>
      <c r="E865" t="s">
        <v>116</v>
      </c>
      <c r="F865" t="s">
        <v>101</v>
      </c>
      <c r="G865" t="s">
        <v>102</v>
      </c>
      <c r="H865">
        <v>0</v>
      </c>
      <c r="I865">
        <v>-15</v>
      </c>
      <c r="J865">
        <v>332</v>
      </c>
      <c r="K865">
        <v>317</v>
      </c>
      <c r="L865">
        <v>0</v>
      </c>
      <c r="M865" t="b">
        <f t="shared" si="81"/>
        <v>0</v>
      </c>
      <c r="N865" s="4">
        <f t="shared" si="82"/>
        <v>0</v>
      </c>
      <c r="O865" t="b">
        <f t="shared" si="78"/>
        <v>0</v>
      </c>
      <c r="P865" s="4">
        <v>1</v>
      </c>
      <c r="AI865">
        <f t="shared" ca="1" si="79"/>
        <v>7.022090971589213</v>
      </c>
      <c r="AJ865">
        <f t="shared" ca="1" si="80"/>
        <v>-14.902952782520902</v>
      </c>
    </row>
    <row r="866" spans="1:36" x14ac:dyDescent="0.2">
      <c r="A866">
        <v>16</v>
      </c>
      <c r="B866">
        <v>7</v>
      </c>
      <c r="C866" t="s">
        <v>72</v>
      </c>
      <c r="D866" t="s">
        <v>262</v>
      </c>
      <c r="E866" t="s">
        <v>263</v>
      </c>
      <c r="F866" t="s">
        <v>37</v>
      </c>
      <c r="G866" t="s">
        <v>38</v>
      </c>
      <c r="H866">
        <v>5</v>
      </c>
      <c r="I866">
        <v>-6</v>
      </c>
      <c r="J866">
        <v>115</v>
      </c>
      <c r="K866">
        <v>104</v>
      </c>
      <c r="L866">
        <v>0</v>
      </c>
      <c r="M866" t="b">
        <f t="shared" si="81"/>
        <v>0</v>
      </c>
      <c r="N866" s="4">
        <f t="shared" si="82"/>
        <v>0</v>
      </c>
      <c r="O866" t="b">
        <f t="shared" si="78"/>
        <v>0</v>
      </c>
      <c r="P866" s="4">
        <v>2</v>
      </c>
      <c r="AI866">
        <f t="shared" ca="1" si="79"/>
        <v>6.9578490798298311</v>
      </c>
      <c r="AJ866">
        <f t="shared" ca="1" si="80"/>
        <v>-6.061864647691019</v>
      </c>
    </row>
    <row r="867" spans="1:36" x14ac:dyDescent="0.2">
      <c r="A867">
        <v>16</v>
      </c>
      <c r="B867">
        <v>7</v>
      </c>
      <c r="C867" t="s">
        <v>72</v>
      </c>
      <c r="D867" t="s">
        <v>44</v>
      </c>
      <c r="E867" t="s">
        <v>45</v>
      </c>
      <c r="F867" t="s">
        <v>109</v>
      </c>
      <c r="G867" t="s">
        <v>18</v>
      </c>
      <c r="H867">
        <v>-10</v>
      </c>
      <c r="I867">
        <v>-24</v>
      </c>
      <c r="J867">
        <v>160</v>
      </c>
      <c r="K867">
        <v>146</v>
      </c>
      <c r="L867">
        <v>0</v>
      </c>
      <c r="M867" t="b">
        <f t="shared" si="81"/>
        <v>0</v>
      </c>
      <c r="N867" s="4">
        <f t="shared" si="82"/>
        <v>0</v>
      </c>
      <c r="O867" t="b">
        <f t="shared" si="78"/>
        <v>0</v>
      </c>
      <c r="P867" s="4">
        <v>2</v>
      </c>
      <c r="AI867">
        <f t="shared" ca="1" si="79"/>
        <v>7.0818606406849431</v>
      </c>
      <c r="AJ867">
        <f t="shared" ca="1" si="80"/>
        <v>-24.060696849547558</v>
      </c>
    </row>
    <row r="868" spans="1:36" x14ac:dyDescent="0.2">
      <c r="A868">
        <v>16</v>
      </c>
      <c r="B868">
        <v>7</v>
      </c>
      <c r="C868" t="s">
        <v>72</v>
      </c>
      <c r="D868" t="s">
        <v>170</v>
      </c>
      <c r="E868" t="s">
        <v>171</v>
      </c>
      <c r="F868" t="s">
        <v>137</v>
      </c>
      <c r="G868" t="s">
        <v>138</v>
      </c>
      <c r="H868">
        <v>1</v>
      </c>
      <c r="I868">
        <v>-4</v>
      </c>
      <c r="J868">
        <v>104</v>
      </c>
      <c r="K868">
        <v>99</v>
      </c>
      <c r="L868">
        <v>0</v>
      </c>
      <c r="M868" t="b">
        <f t="shared" si="81"/>
        <v>0</v>
      </c>
      <c r="N868" s="4">
        <f t="shared" si="82"/>
        <v>0</v>
      </c>
      <c r="O868" t="b">
        <f t="shared" si="78"/>
        <v>0</v>
      </c>
      <c r="P868" s="4">
        <v>2</v>
      </c>
      <c r="AI868">
        <f t="shared" ca="1" si="79"/>
        <v>7.0107507706856556</v>
      </c>
      <c r="AJ868">
        <f t="shared" ca="1" si="80"/>
        <v>-3.9611211980174548</v>
      </c>
    </row>
    <row r="869" spans="1:36" x14ac:dyDescent="0.2">
      <c r="A869">
        <v>17</v>
      </c>
      <c r="B869">
        <v>1</v>
      </c>
      <c r="C869" t="s">
        <v>72</v>
      </c>
      <c r="D869" t="s">
        <v>37</v>
      </c>
      <c r="E869" t="s">
        <v>38</v>
      </c>
      <c r="F869" t="s">
        <v>433</v>
      </c>
      <c r="G869" t="s">
        <v>434</v>
      </c>
      <c r="H869">
        <v>-2</v>
      </c>
      <c r="I869">
        <v>-14</v>
      </c>
      <c r="J869">
        <v>91</v>
      </c>
      <c r="K869">
        <v>79</v>
      </c>
      <c r="L869">
        <v>0</v>
      </c>
      <c r="M869" t="b">
        <f t="shared" si="81"/>
        <v>0</v>
      </c>
      <c r="N869" s="4">
        <f t="shared" si="82"/>
        <v>0</v>
      </c>
      <c r="O869" t="b">
        <f t="shared" si="78"/>
        <v>0</v>
      </c>
      <c r="P869" s="4">
        <v>2</v>
      </c>
      <c r="AI869">
        <f t="shared" ca="1" si="79"/>
        <v>0.90715355510638684</v>
      </c>
      <c r="AJ869">
        <f t="shared" ca="1" si="80"/>
        <v>-14.047605733596601</v>
      </c>
    </row>
    <row r="870" spans="1:36" x14ac:dyDescent="0.2">
      <c r="A870">
        <v>17</v>
      </c>
      <c r="B870">
        <v>1</v>
      </c>
      <c r="C870" t="s">
        <v>72</v>
      </c>
      <c r="D870" t="s">
        <v>37</v>
      </c>
      <c r="E870" t="s">
        <v>38</v>
      </c>
      <c r="F870" t="s">
        <v>278</v>
      </c>
      <c r="G870" t="s">
        <v>279</v>
      </c>
      <c r="H870">
        <v>-2</v>
      </c>
      <c r="I870">
        <v>-21</v>
      </c>
      <c r="J870">
        <v>89</v>
      </c>
      <c r="K870">
        <v>70</v>
      </c>
      <c r="L870">
        <v>0</v>
      </c>
      <c r="M870" t="b">
        <f t="shared" si="81"/>
        <v>0</v>
      </c>
      <c r="N870" s="4">
        <f t="shared" si="82"/>
        <v>0</v>
      </c>
      <c r="O870" t="b">
        <f t="shared" si="78"/>
        <v>0</v>
      </c>
      <c r="P870" s="4">
        <v>2</v>
      </c>
      <c r="AI870">
        <f t="shared" ca="1" si="79"/>
        <v>1.0757286316511128</v>
      </c>
      <c r="AJ870">
        <f t="shared" ca="1" si="80"/>
        <v>-20.991626657491761</v>
      </c>
    </row>
    <row r="871" spans="1:36" x14ac:dyDescent="0.2">
      <c r="A871">
        <v>17</v>
      </c>
      <c r="B871">
        <v>1</v>
      </c>
      <c r="C871" t="s">
        <v>72</v>
      </c>
      <c r="D871" t="s">
        <v>37</v>
      </c>
      <c r="E871" t="s">
        <v>38</v>
      </c>
      <c r="F871" t="s">
        <v>262</v>
      </c>
      <c r="G871" t="s">
        <v>263</v>
      </c>
      <c r="H871">
        <v>-1</v>
      </c>
      <c r="I871">
        <v>-5</v>
      </c>
      <c r="J871">
        <v>104</v>
      </c>
      <c r="K871">
        <v>100</v>
      </c>
      <c r="L871">
        <v>0</v>
      </c>
      <c r="M871" t="b">
        <f t="shared" si="81"/>
        <v>0</v>
      </c>
      <c r="N871" s="4">
        <f t="shared" si="82"/>
        <v>0</v>
      </c>
      <c r="O871" t="b">
        <f t="shared" si="78"/>
        <v>0</v>
      </c>
      <c r="P871" s="4">
        <v>2</v>
      </c>
      <c r="AI871">
        <f t="shared" ca="1" si="79"/>
        <v>1.0674084232421368</v>
      </c>
      <c r="AJ871">
        <f t="shared" ca="1" si="80"/>
        <v>-5.0009233674198956</v>
      </c>
    </row>
    <row r="872" spans="1:36" x14ac:dyDescent="0.2">
      <c r="A872">
        <v>18</v>
      </c>
      <c r="B872">
        <v>2</v>
      </c>
      <c r="C872" t="s">
        <v>72</v>
      </c>
      <c r="D872" t="s">
        <v>137</v>
      </c>
      <c r="E872" t="s">
        <v>138</v>
      </c>
      <c r="F872" t="s">
        <v>84</v>
      </c>
      <c r="G872" t="s">
        <v>85</v>
      </c>
      <c r="H872">
        <v>9</v>
      </c>
      <c r="I872">
        <v>-8</v>
      </c>
      <c r="J872">
        <v>260</v>
      </c>
      <c r="K872">
        <v>243</v>
      </c>
      <c r="L872">
        <v>1</v>
      </c>
      <c r="M872" t="b">
        <f t="shared" si="81"/>
        <v>0</v>
      </c>
      <c r="N872" s="4">
        <f t="shared" si="82"/>
        <v>0</v>
      </c>
      <c r="O872" t="b">
        <f t="shared" si="78"/>
        <v>0</v>
      </c>
      <c r="P872" s="4">
        <v>1</v>
      </c>
      <c r="AI872">
        <f t="shared" ca="1" si="79"/>
        <v>2.0384482227743561</v>
      </c>
      <c r="AJ872">
        <f t="shared" ca="1" si="80"/>
        <v>-7.9324694277472894</v>
      </c>
    </row>
    <row r="873" spans="1:36" x14ac:dyDescent="0.2">
      <c r="A873">
        <v>18</v>
      </c>
      <c r="B873">
        <v>2</v>
      </c>
      <c r="C873" t="s">
        <v>72</v>
      </c>
      <c r="D873" t="s">
        <v>37</v>
      </c>
      <c r="E873" t="s">
        <v>38</v>
      </c>
      <c r="F873" t="s">
        <v>80</v>
      </c>
      <c r="G873" t="s">
        <v>81</v>
      </c>
      <c r="H873">
        <v>3</v>
      </c>
      <c r="I873">
        <v>-4</v>
      </c>
      <c r="J873">
        <v>64</v>
      </c>
      <c r="K873">
        <v>57</v>
      </c>
      <c r="L873">
        <v>1</v>
      </c>
      <c r="M873" t="b">
        <f t="shared" si="81"/>
        <v>0</v>
      </c>
      <c r="N873" s="4">
        <f t="shared" si="82"/>
        <v>0</v>
      </c>
      <c r="O873" t="b">
        <f t="shared" si="78"/>
        <v>0</v>
      </c>
      <c r="P873" s="4">
        <v>2</v>
      </c>
      <c r="AI873">
        <f t="shared" ca="1" si="79"/>
        <v>1.9199755033155452</v>
      </c>
      <c r="AJ873">
        <f t="shared" ca="1" si="80"/>
        <v>-3.9355457354655843</v>
      </c>
    </row>
    <row r="874" spans="1:36" x14ac:dyDescent="0.2">
      <c r="A874">
        <v>18</v>
      </c>
      <c r="B874">
        <v>2</v>
      </c>
      <c r="C874" t="s">
        <v>72</v>
      </c>
      <c r="D874" t="s">
        <v>126</v>
      </c>
      <c r="E874" t="s">
        <v>127</v>
      </c>
      <c r="F874" t="s">
        <v>70</v>
      </c>
      <c r="G874" t="s">
        <v>71</v>
      </c>
      <c r="H874">
        <v>-3</v>
      </c>
      <c r="I874">
        <v>-9</v>
      </c>
      <c r="J874">
        <v>147</v>
      </c>
      <c r="K874">
        <v>141</v>
      </c>
      <c r="L874">
        <v>0</v>
      </c>
      <c r="M874" t="b">
        <f t="shared" si="81"/>
        <v>0</v>
      </c>
      <c r="N874" s="4">
        <f t="shared" si="82"/>
        <v>0</v>
      </c>
      <c r="O874" t="b">
        <f t="shared" si="78"/>
        <v>0</v>
      </c>
      <c r="P874" s="4">
        <v>2</v>
      </c>
      <c r="AI874">
        <f t="shared" ca="1" si="79"/>
        <v>2.0782005749067949</v>
      </c>
      <c r="AJ874">
        <f t="shared" ca="1" si="80"/>
        <v>-9.0720211150557759</v>
      </c>
    </row>
    <row r="875" spans="1:36" x14ac:dyDescent="0.2">
      <c r="A875">
        <v>18</v>
      </c>
      <c r="B875">
        <v>2</v>
      </c>
      <c r="C875" t="s">
        <v>72</v>
      </c>
      <c r="D875" t="s">
        <v>101</v>
      </c>
      <c r="E875" t="s">
        <v>102</v>
      </c>
      <c r="F875" t="s">
        <v>84</v>
      </c>
      <c r="G875" t="s">
        <v>85</v>
      </c>
      <c r="H875">
        <v>11</v>
      </c>
      <c r="I875">
        <v>1</v>
      </c>
      <c r="J875">
        <v>288</v>
      </c>
      <c r="K875">
        <v>278</v>
      </c>
      <c r="L875">
        <v>1</v>
      </c>
      <c r="M875" t="b">
        <f t="shared" si="81"/>
        <v>1</v>
      </c>
      <c r="N875" s="4">
        <f t="shared" si="82"/>
        <v>0</v>
      </c>
      <c r="O875" t="b">
        <f t="shared" si="78"/>
        <v>0</v>
      </c>
      <c r="P875" s="4">
        <v>1</v>
      </c>
      <c r="AI875">
        <f t="shared" ca="1" si="79"/>
        <v>2.0051717129413005</v>
      </c>
      <c r="AJ875">
        <f t="shared" ca="1" si="80"/>
        <v>0.91474162606177145</v>
      </c>
    </row>
    <row r="876" spans="1:36" x14ac:dyDescent="0.2">
      <c r="A876">
        <v>18</v>
      </c>
      <c r="B876">
        <v>2</v>
      </c>
      <c r="C876" t="s">
        <v>72</v>
      </c>
      <c r="D876" t="s">
        <v>17</v>
      </c>
      <c r="E876" t="s">
        <v>18</v>
      </c>
      <c r="F876" t="s">
        <v>67</v>
      </c>
      <c r="G876" t="s">
        <v>68</v>
      </c>
      <c r="H876">
        <v>-6</v>
      </c>
      <c r="I876">
        <v>-8</v>
      </c>
      <c r="J876">
        <v>378</v>
      </c>
      <c r="K876">
        <v>376</v>
      </c>
      <c r="L876">
        <v>0</v>
      </c>
      <c r="M876" t="b">
        <f t="shared" si="81"/>
        <v>0</v>
      </c>
      <c r="N876" s="4">
        <f t="shared" si="82"/>
        <v>0</v>
      </c>
      <c r="O876" t="b">
        <f t="shared" si="78"/>
        <v>0</v>
      </c>
      <c r="P876" s="4">
        <v>1</v>
      </c>
      <c r="AI876">
        <f t="shared" ca="1" si="79"/>
        <v>2.0143452635924408</v>
      </c>
      <c r="AJ876">
        <f t="shared" ca="1" si="80"/>
        <v>-7.9113586001010825</v>
      </c>
    </row>
    <row r="877" spans="1:36" x14ac:dyDescent="0.2">
      <c r="A877">
        <v>18</v>
      </c>
      <c r="B877">
        <v>2</v>
      </c>
      <c r="C877" t="s">
        <v>72</v>
      </c>
      <c r="D877" t="s">
        <v>51</v>
      </c>
      <c r="E877" t="s">
        <v>52</v>
      </c>
      <c r="F877" t="s">
        <v>37</v>
      </c>
      <c r="G877" t="s">
        <v>38</v>
      </c>
      <c r="H877">
        <v>27</v>
      </c>
      <c r="I877">
        <v>2</v>
      </c>
      <c r="J877">
        <v>246</v>
      </c>
      <c r="K877">
        <v>221</v>
      </c>
      <c r="L877">
        <v>0</v>
      </c>
      <c r="M877" t="b">
        <f t="shared" si="81"/>
        <v>1</v>
      </c>
      <c r="N877" s="4">
        <f t="shared" si="82"/>
        <v>0</v>
      </c>
      <c r="O877" t="b">
        <f t="shared" si="78"/>
        <v>0</v>
      </c>
      <c r="P877" s="4">
        <v>1</v>
      </c>
      <c r="AI877">
        <f t="shared" ca="1" si="79"/>
        <v>2.0492780957510828</v>
      </c>
      <c r="AJ877">
        <f t="shared" ca="1" si="80"/>
        <v>1.9551097913657092</v>
      </c>
    </row>
    <row r="878" spans="1:36" x14ac:dyDescent="0.2">
      <c r="A878">
        <v>19</v>
      </c>
      <c r="B878">
        <v>3</v>
      </c>
      <c r="C878" t="s">
        <v>72</v>
      </c>
      <c r="D878" t="s">
        <v>60</v>
      </c>
      <c r="E878" t="s">
        <v>61</v>
      </c>
      <c r="F878" t="s">
        <v>73</v>
      </c>
      <c r="G878" t="s">
        <v>74</v>
      </c>
      <c r="H878">
        <v>-3</v>
      </c>
      <c r="I878">
        <v>-3</v>
      </c>
      <c r="J878">
        <v>250</v>
      </c>
      <c r="K878">
        <v>250</v>
      </c>
      <c r="L878">
        <v>1</v>
      </c>
      <c r="M878" t="b">
        <f t="shared" si="81"/>
        <v>0</v>
      </c>
      <c r="N878" s="4">
        <f t="shared" si="82"/>
        <v>0</v>
      </c>
      <c r="O878" t="b">
        <f t="shared" si="78"/>
        <v>0</v>
      </c>
      <c r="P878" s="4">
        <v>1</v>
      </c>
      <c r="AI878">
        <f t="shared" ca="1" si="79"/>
        <v>2.9339482132666226</v>
      </c>
      <c r="AJ878">
        <f t="shared" ca="1" si="80"/>
        <v>-3.0531002057106855</v>
      </c>
    </row>
    <row r="879" spans="1:36" x14ac:dyDescent="0.2">
      <c r="A879">
        <v>19</v>
      </c>
      <c r="B879">
        <v>3</v>
      </c>
      <c r="C879" t="s">
        <v>72</v>
      </c>
      <c r="D879" t="s">
        <v>435</v>
      </c>
      <c r="E879" t="s">
        <v>436</v>
      </c>
      <c r="F879" t="s">
        <v>37</v>
      </c>
      <c r="G879" t="s">
        <v>38</v>
      </c>
      <c r="H879">
        <v>-5</v>
      </c>
      <c r="I879">
        <v>-21</v>
      </c>
      <c r="J879">
        <v>67</v>
      </c>
      <c r="K879">
        <v>51</v>
      </c>
      <c r="L879">
        <v>0</v>
      </c>
      <c r="M879" t="b">
        <f t="shared" si="81"/>
        <v>0</v>
      </c>
      <c r="N879" s="4">
        <f t="shared" si="82"/>
        <v>0</v>
      </c>
      <c r="O879" t="b">
        <f t="shared" si="78"/>
        <v>0</v>
      </c>
      <c r="P879" s="4">
        <v>2</v>
      </c>
      <c r="AI879">
        <f t="shared" ca="1" si="79"/>
        <v>3.0367460757340496</v>
      </c>
      <c r="AJ879">
        <f t="shared" ca="1" si="80"/>
        <v>-20.991491552159598</v>
      </c>
    </row>
    <row r="880" spans="1:36" x14ac:dyDescent="0.2">
      <c r="A880">
        <v>14</v>
      </c>
      <c r="B880">
        <v>5</v>
      </c>
      <c r="C880" t="s">
        <v>72</v>
      </c>
      <c r="D880" t="s">
        <v>51</v>
      </c>
      <c r="E880" t="s">
        <v>52</v>
      </c>
      <c r="F880" t="s">
        <v>37</v>
      </c>
      <c r="G880" t="s">
        <v>38</v>
      </c>
      <c r="H880">
        <v>18</v>
      </c>
      <c r="I880">
        <v>19</v>
      </c>
      <c r="J880">
        <v>248</v>
      </c>
      <c r="K880">
        <v>249</v>
      </c>
      <c r="L880">
        <v>0</v>
      </c>
      <c r="M880" t="b">
        <f t="shared" si="81"/>
        <v>1</v>
      </c>
      <c r="N880" s="4">
        <f t="shared" si="82"/>
        <v>0</v>
      </c>
      <c r="O880" t="b">
        <f t="shared" si="78"/>
        <v>0</v>
      </c>
      <c r="P880" s="4">
        <v>1</v>
      </c>
      <c r="AI880">
        <f t="shared" ca="1" si="79"/>
        <v>5.0335609589053751</v>
      </c>
      <c r="AJ880">
        <f t="shared" ca="1" si="80"/>
        <v>18.924731741294842</v>
      </c>
    </row>
    <row r="881" spans="1:36" x14ac:dyDescent="0.2">
      <c r="A881">
        <v>19</v>
      </c>
      <c r="B881">
        <v>3</v>
      </c>
      <c r="C881" t="s">
        <v>72</v>
      </c>
      <c r="D881" t="s">
        <v>73</v>
      </c>
      <c r="E881" t="s">
        <v>74</v>
      </c>
      <c r="F881" t="s">
        <v>67</v>
      </c>
      <c r="G881" t="s">
        <v>68</v>
      </c>
      <c r="H881">
        <v>5</v>
      </c>
      <c r="I881">
        <v>2</v>
      </c>
      <c r="J881">
        <v>316</v>
      </c>
      <c r="K881">
        <v>313</v>
      </c>
      <c r="L881">
        <v>0</v>
      </c>
      <c r="M881" t="b">
        <f t="shared" si="81"/>
        <v>1</v>
      </c>
      <c r="N881" s="4">
        <f t="shared" si="82"/>
        <v>0</v>
      </c>
      <c r="O881" t="b">
        <f t="shared" si="78"/>
        <v>0</v>
      </c>
      <c r="P881" s="4">
        <v>1</v>
      </c>
      <c r="AI881">
        <f t="shared" ca="1" si="79"/>
        <v>3.0398640868163964</v>
      </c>
      <c r="AJ881">
        <f t="shared" ca="1" si="80"/>
        <v>2.0492107451304982</v>
      </c>
    </row>
    <row r="882" spans="1:36" x14ac:dyDescent="0.2">
      <c r="A882">
        <v>19</v>
      </c>
      <c r="B882">
        <v>3</v>
      </c>
      <c r="C882" t="s">
        <v>72</v>
      </c>
      <c r="D882" t="s">
        <v>37</v>
      </c>
      <c r="E882" t="s">
        <v>38</v>
      </c>
      <c r="F882" t="s">
        <v>101</v>
      </c>
      <c r="G882" t="s">
        <v>102</v>
      </c>
      <c r="H882">
        <v>-1</v>
      </c>
      <c r="I882">
        <v>-4</v>
      </c>
      <c r="J882">
        <v>286</v>
      </c>
      <c r="K882">
        <v>283</v>
      </c>
      <c r="L882">
        <v>1</v>
      </c>
      <c r="M882" t="b">
        <f t="shared" si="81"/>
        <v>0</v>
      </c>
      <c r="N882" s="4">
        <f t="shared" si="82"/>
        <v>0</v>
      </c>
      <c r="O882" t="b">
        <f t="shared" si="78"/>
        <v>0</v>
      </c>
      <c r="P882" s="4">
        <v>1</v>
      </c>
      <c r="AI882">
        <f t="shared" ca="1" si="79"/>
        <v>2.9580096821481856</v>
      </c>
      <c r="AJ882">
        <f t="shared" ca="1" si="80"/>
        <v>-3.9697189269267481</v>
      </c>
    </row>
    <row r="883" spans="1:36" x14ac:dyDescent="0.2">
      <c r="A883">
        <v>19</v>
      </c>
      <c r="B883">
        <v>3</v>
      </c>
      <c r="C883" t="s">
        <v>72</v>
      </c>
      <c r="D883" t="s">
        <v>67</v>
      </c>
      <c r="E883" t="s">
        <v>68</v>
      </c>
      <c r="F883" t="s">
        <v>37</v>
      </c>
      <c r="G883" t="s">
        <v>38</v>
      </c>
      <c r="H883">
        <v>28</v>
      </c>
      <c r="I883">
        <v>24</v>
      </c>
      <c r="J883">
        <v>288</v>
      </c>
      <c r="K883">
        <v>284</v>
      </c>
      <c r="L883">
        <v>0</v>
      </c>
      <c r="M883" t="b">
        <f t="shared" si="81"/>
        <v>1</v>
      </c>
      <c r="N883" s="4">
        <f t="shared" si="82"/>
        <v>0</v>
      </c>
      <c r="O883" t="b">
        <f t="shared" si="78"/>
        <v>0</v>
      </c>
      <c r="P883" s="4">
        <v>1</v>
      </c>
      <c r="AI883">
        <f t="shared" ca="1" si="79"/>
        <v>3.0595653620295007</v>
      </c>
      <c r="AJ883">
        <f t="shared" ca="1" si="80"/>
        <v>24.027150842446428</v>
      </c>
    </row>
    <row r="884" spans="1:36" x14ac:dyDescent="0.2">
      <c r="A884">
        <v>9</v>
      </c>
      <c r="B884">
        <v>7</v>
      </c>
      <c r="C884" t="s">
        <v>66</v>
      </c>
      <c r="D884" t="s">
        <v>49</v>
      </c>
      <c r="E884" t="s">
        <v>50</v>
      </c>
      <c r="F884" t="s">
        <v>120</v>
      </c>
      <c r="G884" t="s">
        <v>121</v>
      </c>
      <c r="H884">
        <v>-1</v>
      </c>
      <c r="I884">
        <v>-24</v>
      </c>
      <c r="J884">
        <v>93</v>
      </c>
      <c r="K884">
        <v>70</v>
      </c>
      <c r="L884">
        <v>0</v>
      </c>
      <c r="M884" t="b">
        <f t="shared" si="81"/>
        <v>0</v>
      </c>
      <c r="N884" s="4">
        <f t="shared" si="82"/>
        <v>0</v>
      </c>
      <c r="O884" t="b">
        <f t="shared" si="78"/>
        <v>0</v>
      </c>
      <c r="P884" s="4">
        <v>2</v>
      </c>
      <c r="AI884">
        <f t="shared" ca="1" si="79"/>
        <v>6.9336378827958969</v>
      </c>
      <c r="AJ884">
        <f t="shared" ca="1" si="80"/>
        <v>-24.061352385216615</v>
      </c>
    </row>
    <row r="885" spans="1:36" x14ac:dyDescent="0.2">
      <c r="A885">
        <v>10</v>
      </c>
      <c r="B885">
        <v>1</v>
      </c>
      <c r="C885" t="s">
        <v>66</v>
      </c>
      <c r="D885" t="s">
        <v>17</v>
      </c>
      <c r="E885" t="s">
        <v>18</v>
      </c>
      <c r="F885" t="s">
        <v>135</v>
      </c>
      <c r="G885" t="s">
        <v>136</v>
      </c>
      <c r="H885">
        <v>-4</v>
      </c>
      <c r="I885">
        <v>-28</v>
      </c>
      <c r="J885">
        <v>372</v>
      </c>
      <c r="K885">
        <v>348</v>
      </c>
      <c r="L885">
        <v>1</v>
      </c>
      <c r="M885" t="b">
        <f t="shared" si="81"/>
        <v>0</v>
      </c>
      <c r="N885" s="4">
        <f t="shared" si="82"/>
        <v>0</v>
      </c>
      <c r="O885" t="b">
        <f t="shared" si="78"/>
        <v>0</v>
      </c>
      <c r="P885" s="4">
        <v>1</v>
      </c>
      <c r="AI885">
        <f t="shared" ca="1" si="79"/>
        <v>0.97210366908915657</v>
      </c>
      <c r="AJ885">
        <f t="shared" ca="1" si="80"/>
        <v>-27.942248164516357</v>
      </c>
    </row>
    <row r="886" spans="1:36" x14ac:dyDescent="0.2">
      <c r="A886">
        <v>21</v>
      </c>
      <c r="B886">
        <v>5</v>
      </c>
      <c r="C886" t="s">
        <v>72</v>
      </c>
      <c r="D886" t="s">
        <v>32</v>
      </c>
      <c r="E886" t="s">
        <v>33</v>
      </c>
      <c r="F886" t="s">
        <v>37</v>
      </c>
      <c r="G886" t="s">
        <v>38</v>
      </c>
      <c r="H886">
        <v>3</v>
      </c>
      <c r="I886">
        <v>-8</v>
      </c>
      <c r="J886">
        <v>153</v>
      </c>
      <c r="K886">
        <v>142</v>
      </c>
      <c r="L886">
        <v>1</v>
      </c>
      <c r="M886" t="b">
        <f t="shared" si="81"/>
        <v>0</v>
      </c>
      <c r="N886" s="4">
        <f t="shared" si="82"/>
        <v>0</v>
      </c>
      <c r="O886" t="b">
        <f t="shared" si="78"/>
        <v>0</v>
      </c>
      <c r="P886" s="4">
        <v>2</v>
      </c>
      <c r="AI886">
        <f t="shared" ca="1" si="79"/>
        <v>4.9709061687877591</v>
      </c>
      <c r="AJ886">
        <f t="shared" ca="1" si="80"/>
        <v>-8.0214611816550292</v>
      </c>
    </row>
    <row r="887" spans="1:36" x14ac:dyDescent="0.2">
      <c r="A887">
        <v>21</v>
      </c>
      <c r="B887">
        <v>5</v>
      </c>
      <c r="C887" t="s">
        <v>72</v>
      </c>
      <c r="D887" t="s">
        <v>37</v>
      </c>
      <c r="E887" t="s">
        <v>38</v>
      </c>
      <c r="F887" t="s">
        <v>233</v>
      </c>
      <c r="G887" t="s">
        <v>234</v>
      </c>
      <c r="H887">
        <v>-2</v>
      </c>
      <c r="I887">
        <v>16</v>
      </c>
      <c r="J887">
        <v>67</v>
      </c>
      <c r="K887">
        <v>85</v>
      </c>
      <c r="L887">
        <v>1</v>
      </c>
      <c r="M887" t="b">
        <f t="shared" si="81"/>
        <v>1</v>
      </c>
      <c r="N887" s="4">
        <f t="shared" si="82"/>
        <v>0</v>
      </c>
      <c r="O887" t="b">
        <f t="shared" si="78"/>
        <v>0</v>
      </c>
      <c r="P887" s="4">
        <v>2</v>
      </c>
      <c r="AI887">
        <f t="shared" ca="1" si="79"/>
        <v>4.9147018471399946</v>
      </c>
      <c r="AJ887">
        <f t="shared" ca="1" si="80"/>
        <v>16.060104698897881</v>
      </c>
    </row>
    <row r="888" spans="1:36" x14ac:dyDescent="0.2">
      <c r="A888">
        <v>21</v>
      </c>
      <c r="B888">
        <v>5</v>
      </c>
      <c r="C888" t="s">
        <v>72</v>
      </c>
      <c r="D888" t="s">
        <v>60</v>
      </c>
      <c r="E888" t="s">
        <v>61</v>
      </c>
      <c r="F888" t="s">
        <v>239</v>
      </c>
      <c r="G888" t="s">
        <v>240</v>
      </c>
      <c r="H888">
        <v>10</v>
      </c>
      <c r="I888">
        <v>7</v>
      </c>
      <c r="J888">
        <v>208</v>
      </c>
      <c r="K888">
        <v>205</v>
      </c>
      <c r="L888">
        <v>0</v>
      </c>
      <c r="M888" t="b">
        <f t="shared" si="81"/>
        <v>1</v>
      </c>
      <c r="N888" s="4">
        <f t="shared" si="82"/>
        <v>0</v>
      </c>
      <c r="O888" t="b">
        <f t="shared" si="78"/>
        <v>0</v>
      </c>
      <c r="P888" s="4">
        <v>1</v>
      </c>
      <c r="AI888">
        <f t="shared" ca="1" si="79"/>
        <v>5.0843751541728182</v>
      </c>
      <c r="AJ888">
        <f t="shared" ca="1" si="80"/>
        <v>7.0794173972409267</v>
      </c>
    </row>
    <row r="889" spans="1:36" x14ac:dyDescent="0.2">
      <c r="A889">
        <v>21</v>
      </c>
      <c r="B889">
        <v>5</v>
      </c>
      <c r="C889" t="s">
        <v>72</v>
      </c>
      <c r="D889" t="s">
        <v>67</v>
      </c>
      <c r="E889" t="s">
        <v>68</v>
      </c>
      <c r="F889" t="s">
        <v>126</v>
      </c>
      <c r="G889" t="s">
        <v>127</v>
      </c>
      <c r="H889">
        <v>-2</v>
      </c>
      <c r="I889">
        <v>-7</v>
      </c>
      <c r="J889">
        <v>213</v>
      </c>
      <c r="K889">
        <v>208</v>
      </c>
      <c r="L889">
        <v>1</v>
      </c>
      <c r="M889" t="b">
        <f t="shared" si="81"/>
        <v>0</v>
      </c>
      <c r="N889" s="4">
        <f t="shared" si="82"/>
        <v>0</v>
      </c>
      <c r="O889" t="b">
        <f t="shared" si="78"/>
        <v>0</v>
      </c>
      <c r="P889" s="4">
        <v>1</v>
      </c>
      <c r="AI889">
        <f t="shared" ca="1" si="79"/>
        <v>4.9817132253927809</v>
      </c>
      <c r="AJ889">
        <f t="shared" ca="1" si="80"/>
        <v>-7.0599438314939684</v>
      </c>
    </row>
    <row r="890" spans="1:36" x14ac:dyDescent="0.2">
      <c r="A890">
        <v>21</v>
      </c>
      <c r="B890">
        <v>5</v>
      </c>
      <c r="C890" t="s">
        <v>72</v>
      </c>
      <c r="D890" t="s">
        <v>37</v>
      </c>
      <c r="E890" t="s">
        <v>38</v>
      </c>
      <c r="F890" t="s">
        <v>19</v>
      </c>
      <c r="G890" t="s">
        <v>20</v>
      </c>
      <c r="H890">
        <v>30</v>
      </c>
      <c r="I890">
        <v>9</v>
      </c>
      <c r="J890">
        <v>124</v>
      </c>
      <c r="K890">
        <v>103</v>
      </c>
      <c r="L890">
        <v>0</v>
      </c>
      <c r="M890" t="b">
        <f t="shared" si="81"/>
        <v>1</v>
      </c>
      <c r="N890" s="4">
        <f t="shared" si="82"/>
        <v>0</v>
      </c>
      <c r="O890" t="b">
        <f t="shared" si="78"/>
        <v>0</v>
      </c>
      <c r="P890" s="4">
        <v>2</v>
      </c>
      <c r="AI890">
        <f t="shared" ca="1" si="79"/>
        <v>5.0719291462865979</v>
      </c>
      <c r="AJ890">
        <f t="shared" ca="1" si="80"/>
        <v>8.9129846870655474</v>
      </c>
    </row>
    <row r="891" spans="1:36" x14ac:dyDescent="0.2">
      <c r="A891">
        <v>20</v>
      </c>
      <c r="B891">
        <v>4</v>
      </c>
      <c r="C891" t="s">
        <v>72</v>
      </c>
      <c r="D891" t="s">
        <v>126</v>
      </c>
      <c r="E891" t="s">
        <v>127</v>
      </c>
      <c r="F891" t="s">
        <v>44</v>
      </c>
      <c r="G891" t="s">
        <v>45</v>
      </c>
      <c r="H891">
        <v>-5</v>
      </c>
      <c r="I891">
        <v>-9</v>
      </c>
      <c r="J891">
        <v>188</v>
      </c>
      <c r="K891">
        <v>184</v>
      </c>
      <c r="L891">
        <v>1</v>
      </c>
      <c r="M891" t="b">
        <f t="shared" si="81"/>
        <v>0</v>
      </c>
      <c r="N891" s="4">
        <f t="shared" si="82"/>
        <v>0</v>
      </c>
      <c r="O891" t="b">
        <f t="shared" si="78"/>
        <v>0</v>
      </c>
      <c r="P891" s="4">
        <v>2</v>
      </c>
      <c r="AI891">
        <f t="shared" ca="1" si="79"/>
        <v>3.9412246271568461</v>
      </c>
      <c r="AJ891">
        <f t="shared" ca="1" si="80"/>
        <v>-8.9314860797583684</v>
      </c>
    </row>
    <row r="892" spans="1:36" x14ac:dyDescent="0.2">
      <c r="A892">
        <v>22</v>
      </c>
      <c r="B892">
        <v>6</v>
      </c>
      <c r="C892" t="s">
        <v>72</v>
      </c>
      <c r="D892" t="s">
        <v>101</v>
      </c>
      <c r="E892" t="s">
        <v>102</v>
      </c>
      <c r="F892" t="s">
        <v>37</v>
      </c>
      <c r="G892" t="s">
        <v>38</v>
      </c>
      <c r="H892">
        <v>-2</v>
      </c>
      <c r="I892">
        <v>-19</v>
      </c>
      <c r="J892">
        <v>266</v>
      </c>
      <c r="K892">
        <v>249</v>
      </c>
      <c r="L892">
        <v>0</v>
      </c>
      <c r="M892" t="b">
        <f t="shared" si="81"/>
        <v>0</v>
      </c>
      <c r="N892" s="4">
        <f t="shared" si="82"/>
        <v>0</v>
      </c>
      <c r="O892" t="b">
        <f t="shared" si="78"/>
        <v>0</v>
      </c>
      <c r="P892" s="4">
        <v>1</v>
      </c>
      <c r="AI892">
        <f t="shared" ca="1" si="79"/>
        <v>6.0770313405109508</v>
      </c>
      <c r="AJ892">
        <f t="shared" ca="1" si="80"/>
        <v>-19.081285979188252</v>
      </c>
    </row>
    <row r="893" spans="1:36" x14ac:dyDescent="0.2">
      <c r="A893">
        <v>22</v>
      </c>
      <c r="B893">
        <v>6</v>
      </c>
      <c r="C893" t="s">
        <v>72</v>
      </c>
      <c r="D893" t="s">
        <v>17</v>
      </c>
      <c r="E893" t="s">
        <v>18</v>
      </c>
      <c r="F893" t="s">
        <v>229</v>
      </c>
      <c r="G893" t="s">
        <v>230</v>
      </c>
      <c r="H893">
        <v>-1</v>
      </c>
      <c r="I893">
        <v>8</v>
      </c>
      <c r="J893">
        <v>233</v>
      </c>
      <c r="K893">
        <v>242</v>
      </c>
      <c r="L893">
        <v>1</v>
      </c>
      <c r="M893" t="b">
        <f t="shared" si="81"/>
        <v>1</v>
      </c>
      <c r="N893" s="4">
        <f t="shared" si="82"/>
        <v>0</v>
      </c>
      <c r="O893" t="b">
        <f t="shared" si="78"/>
        <v>0</v>
      </c>
      <c r="P893" s="4">
        <v>1</v>
      </c>
      <c r="AI893">
        <f t="shared" ca="1" si="79"/>
        <v>5.9427627361272153</v>
      </c>
      <c r="AJ893">
        <f t="shared" ca="1" si="80"/>
        <v>8.0873216356693156</v>
      </c>
    </row>
    <row r="894" spans="1:36" x14ac:dyDescent="0.2">
      <c r="A894">
        <v>22</v>
      </c>
      <c r="B894">
        <v>6</v>
      </c>
      <c r="C894" t="s">
        <v>72</v>
      </c>
      <c r="D894" t="s">
        <v>54</v>
      </c>
      <c r="E894" t="s">
        <v>55</v>
      </c>
      <c r="F894" t="s">
        <v>37</v>
      </c>
      <c r="G894" t="s">
        <v>38</v>
      </c>
      <c r="H894">
        <v>-5</v>
      </c>
      <c r="I894">
        <v>-15</v>
      </c>
      <c r="J894">
        <v>119</v>
      </c>
      <c r="K894">
        <v>109</v>
      </c>
      <c r="L894">
        <v>0</v>
      </c>
      <c r="M894" t="b">
        <f t="shared" si="81"/>
        <v>0</v>
      </c>
      <c r="N894" s="4">
        <f t="shared" si="82"/>
        <v>0</v>
      </c>
      <c r="O894" t="b">
        <f t="shared" si="78"/>
        <v>0</v>
      </c>
      <c r="P894" s="4">
        <v>2</v>
      </c>
      <c r="AI894">
        <f t="shared" ca="1" si="79"/>
        <v>5.9893716911264852</v>
      </c>
      <c r="AJ894">
        <f t="shared" ca="1" si="80"/>
        <v>-14.952538138597806</v>
      </c>
    </row>
    <row r="895" spans="1:36" x14ac:dyDescent="0.2">
      <c r="A895">
        <v>21</v>
      </c>
      <c r="B895">
        <v>5</v>
      </c>
      <c r="C895" t="s">
        <v>72</v>
      </c>
      <c r="D895" t="s">
        <v>73</v>
      </c>
      <c r="E895" t="s">
        <v>74</v>
      </c>
      <c r="F895" t="s">
        <v>213</v>
      </c>
      <c r="G895" t="s">
        <v>214</v>
      </c>
      <c r="H895">
        <v>-2</v>
      </c>
      <c r="I895">
        <v>1</v>
      </c>
      <c r="J895">
        <v>193</v>
      </c>
      <c r="K895">
        <v>196</v>
      </c>
      <c r="L895">
        <v>0</v>
      </c>
      <c r="M895" t="b">
        <f t="shared" si="81"/>
        <v>1</v>
      </c>
      <c r="N895" s="4">
        <f t="shared" si="82"/>
        <v>0</v>
      </c>
      <c r="O895" t="b">
        <f t="shared" si="78"/>
        <v>0</v>
      </c>
      <c r="P895" s="4">
        <v>1</v>
      </c>
      <c r="AI895">
        <f t="shared" ca="1" si="79"/>
        <v>5.0913945299166805</v>
      </c>
      <c r="AJ895">
        <f t="shared" ca="1" si="80"/>
        <v>1.040427969212359</v>
      </c>
    </row>
    <row r="896" spans="1:36" x14ac:dyDescent="0.2">
      <c r="A896">
        <v>21</v>
      </c>
      <c r="B896">
        <v>5</v>
      </c>
      <c r="C896" t="s">
        <v>72</v>
      </c>
      <c r="D896" t="s">
        <v>37</v>
      </c>
      <c r="E896" t="s">
        <v>38</v>
      </c>
      <c r="F896" t="s">
        <v>217</v>
      </c>
      <c r="G896" t="s">
        <v>218</v>
      </c>
      <c r="H896">
        <v>-1</v>
      </c>
      <c r="I896">
        <v>-6</v>
      </c>
      <c r="J896">
        <v>87</v>
      </c>
      <c r="K896">
        <v>82</v>
      </c>
      <c r="L896">
        <v>1</v>
      </c>
      <c r="M896" t="b">
        <f t="shared" si="81"/>
        <v>0</v>
      </c>
      <c r="N896" s="4">
        <f t="shared" si="82"/>
        <v>0</v>
      </c>
      <c r="O896" t="b">
        <f t="shared" si="78"/>
        <v>0</v>
      </c>
      <c r="P896" s="4">
        <v>2</v>
      </c>
      <c r="AI896">
        <f t="shared" ca="1" si="79"/>
        <v>4.9635095805129597</v>
      </c>
      <c r="AJ896">
        <f t="shared" ca="1" si="80"/>
        <v>-6.0439169927136893</v>
      </c>
    </row>
    <row r="897" spans="1:36" x14ac:dyDescent="0.2">
      <c r="A897">
        <v>21</v>
      </c>
      <c r="B897">
        <v>5</v>
      </c>
      <c r="C897" t="s">
        <v>72</v>
      </c>
      <c r="D897" t="s">
        <v>46</v>
      </c>
      <c r="E897" t="s">
        <v>47</v>
      </c>
      <c r="F897" t="s">
        <v>37</v>
      </c>
      <c r="G897" t="s">
        <v>38</v>
      </c>
      <c r="H897">
        <v>22</v>
      </c>
      <c r="I897">
        <v>13</v>
      </c>
      <c r="J897">
        <v>141</v>
      </c>
      <c r="K897">
        <v>132</v>
      </c>
      <c r="L897">
        <v>1</v>
      </c>
      <c r="M897" t="b">
        <f t="shared" si="81"/>
        <v>1</v>
      </c>
      <c r="N897" s="4">
        <f t="shared" si="82"/>
        <v>0</v>
      </c>
      <c r="O897" t="b">
        <f t="shared" si="78"/>
        <v>0</v>
      </c>
      <c r="P897" s="4">
        <v>2</v>
      </c>
      <c r="AI897">
        <f t="shared" ca="1" si="79"/>
        <v>5.0842984946235497</v>
      </c>
      <c r="AJ897">
        <f t="shared" ca="1" si="80"/>
        <v>12.980870535000676</v>
      </c>
    </row>
    <row r="898" spans="1:36" x14ac:dyDescent="0.2">
      <c r="A898">
        <v>21</v>
      </c>
      <c r="B898">
        <v>5</v>
      </c>
      <c r="C898" t="s">
        <v>72</v>
      </c>
      <c r="D898" t="s">
        <v>235</v>
      </c>
      <c r="E898" t="s">
        <v>236</v>
      </c>
      <c r="F898" t="s">
        <v>37</v>
      </c>
      <c r="G898" t="s">
        <v>38</v>
      </c>
      <c r="H898">
        <v>-3</v>
      </c>
      <c r="I898">
        <v>-8</v>
      </c>
      <c r="J898">
        <v>109</v>
      </c>
      <c r="K898">
        <v>104</v>
      </c>
      <c r="L898">
        <v>1</v>
      </c>
      <c r="M898" t="b">
        <f t="shared" si="81"/>
        <v>0</v>
      </c>
      <c r="N898" s="4">
        <f t="shared" si="82"/>
        <v>0</v>
      </c>
      <c r="O898" t="b">
        <f t="shared" ref="O898:O961" si="83">I898&gt;T$19</f>
        <v>0</v>
      </c>
      <c r="P898" s="4">
        <v>2</v>
      </c>
      <c r="AI898">
        <f t="shared" ref="AI898:AI961" ca="1" si="84">B898+RAND()*0.2+-0.1</f>
        <v>5.009748762371216</v>
      </c>
      <c r="AJ898">
        <f t="shared" ref="AJ898:AJ961" ca="1" si="85">I898+RAND()*0.2+-0.1</f>
        <v>-7.934714518718474</v>
      </c>
    </row>
    <row r="899" spans="1:36" x14ac:dyDescent="0.2">
      <c r="A899">
        <v>21</v>
      </c>
      <c r="B899">
        <v>5</v>
      </c>
      <c r="C899" t="s">
        <v>72</v>
      </c>
      <c r="D899" t="s">
        <v>285</v>
      </c>
      <c r="E899" t="s">
        <v>286</v>
      </c>
      <c r="F899" t="s">
        <v>37</v>
      </c>
      <c r="G899" t="s">
        <v>38</v>
      </c>
      <c r="H899">
        <v>7</v>
      </c>
      <c r="I899">
        <v>-15</v>
      </c>
      <c r="J899">
        <v>133</v>
      </c>
      <c r="K899">
        <v>111</v>
      </c>
      <c r="L899">
        <v>0</v>
      </c>
      <c r="M899" t="b">
        <f t="shared" ref="M899:M962" si="86">I899&gt;0</f>
        <v>0</v>
      </c>
      <c r="N899" s="4">
        <f t="shared" ref="N899:N962" si="87">IF(I899&gt;30,1,0)</f>
        <v>0</v>
      </c>
      <c r="O899" t="b">
        <f t="shared" si="83"/>
        <v>0</v>
      </c>
      <c r="P899" s="4">
        <v>2</v>
      </c>
      <c r="AI899">
        <f t="shared" ca="1" si="84"/>
        <v>5.0843815763385001</v>
      </c>
      <c r="AJ899">
        <f t="shared" ca="1" si="85"/>
        <v>-14.945608870345335</v>
      </c>
    </row>
    <row r="900" spans="1:36" x14ac:dyDescent="0.2">
      <c r="A900">
        <v>22</v>
      </c>
      <c r="B900">
        <v>6</v>
      </c>
      <c r="C900" t="s">
        <v>72</v>
      </c>
      <c r="D900" t="s">
        <v>37</v>
      </c>
      <c r="E900" t="s">
        <v>38</v>
      </c>
      <c r="F900" t="s">
        <v>395</v>
      </c>
      <c r="G900" t="s">
        <v>396</v>
      </c>
      <c r="H900">
        <v>-3</v>
      </c>
      <c r="I900">
        <v>1</v>
      </c>
      <c r="J900">
        <v>71</v>
      </c>
      <c r="K900">
        <v>75</v>
      </c>
      <c r="L900">
        <v>0</v>
      </c>
      <c r="M900" t="b">
        <f t="shared" si="86"/>
        <v>1</v>
      </c>
      <c r="N900" s="4">
        <f t="shared" si="87"/>
        <v>0</v>
      </c>
      <c r="O900" t="b">
        <f t="shared" si="83"/>
        <v>0</v>
      </c>
      <c r="P900" s="4">
        <v>2</v>
      </c>
      <c r="AI900">
        <f t="shared" ca="1" si="84"/>
        <v>5.9081579168596114</v>
      </c>
      <c r="AJ900">
        <f t="shared" ca="1" si="85"/>
        <v>0.96289722758739205</v>
      </c>
    </row>
    <row r="901" spans="1:36" x14ac:dyDescent="0.2">
      <c r="A901">
        <v>22</v>
      </c>
      <c r="B901">
        <v>6</v>
      </c>
      <c r="C901" t="s">
        <v>72</v>
      </c>
      <c r="D901" t="s">
        <v>17</v>
      </c>
      <c r="E901" t="s">
        <v>18</v>
      </c>
      <c r="F901" t="s">
        <v>99</v>
      </c>
      <c r="G901" t="s">
        <v>100</v>
      </c>
      <c r="H901">
        <v>-2</v>
      </c>
      <c r="I901">
        <v>-8</v>
      </c>
      <c r="J901">
        <v>280</v>
      </c>
      <c r="K901">
        <v>274</v>
      </c>
      <c r="L901">
        <v>1</v>
      </c>
      <c r="M901" t="b">
        <f t="shared" si="86"/>
        <v>0</v>
      </c>
      <c r="N901" s="4">
        <f t="shared" si="87"/>
        <v>0</v>
      </c>
      <c r="O901" t="b">
        <f t="shared" si="83"/>
        <v>0</v>
      </c>
      <c r="P901" s="4">
        <v>1</v>
      </c>
      <c r="AI901">
        <f t="shared" ca="1" si="84"/>
        <v>5.9692645594220375</v>
      </c>
      <c r="AJ901">
        <f t="shared" ca="1" si="85"/>
        <v>-8.0379215281321574</v>
      </c>
    </row>
    <row r="902" spans="1:36" x14ac:dyDescent="0.2">
      <c r="A902">
        <v>23</v>
      </c>
      <c r="B902">
        <v>7</v>
      </c>
      <c r="C902" t="s">
        <v>72</v>
      </c>
      <c r="D902" t="s">
        <v>73</v>
      </c>
      <c r="E902" t="s">
        <v>74</v>
      </c>
      <c r="F902" t="s">
        <v>126</v>
      </c>
      <c r="G902" t="s">
        <v>127</v>
      </c>
      <c r="H902">
        <v>-3</v>
      </c>
      <c r="I902">
        <v>-4</v>
      </c>
      <c r="J902">
        <v>119</v>
      </c>
      <c r="K902">
        <v>118</v>
      </c>
      <c r="L902">
        <v>0</v>
      </c>
      <c r="M902" t="b">
        <f t="shared" si="86"/>
        <v>0</v>
      </c>
      <c r="N902" s="4">
        <f t="shared" si="87"/>
        <v>0</v>
      </c>
      <c r="O902" t="b">
        <f t="shared" si="83"/>
        <v>0</v>
      </c>
      <c r="P902" s="4">
        <v>2</v>
      </c>
      <c r="AI902">
        <f t="shared" ca="1" si="84"/>
        <v>7.0952728959899201</v>
      </c>
      <c r="AJ902">
        <f t="shared" ca="1" si="85"/>
        <v>-3.9139194538783837</v>
      </c>
    </row>
    <row r="903" spans="1:36" x14ac:dyDescent="0.2">
      <c r="A903">
        <v>23</v>
      </c>
      <c r="B903">
        <v>7</v>
      </c>
      <c r="C903" t="s">
        <v>72</v>
      </c>
      <c r="D903" t="s">
        <v>67</v>
      </c>
      <c r="E903" t="s">
        <v>68</v>
      </c>
      <c r="F903" t="s">
        <v>126</v>
      </c>
      <c r="G903" t="s">
        <v>127</v>
      </c>
      <c r="H903">
        <v>-3</v>
      </c>
      <c r="I903">
        <v>-13</v>
      </c>
      <c r="J903">
        <v>219</v>
      </c>
      <c r="K903">
        <v>209</v>
      </c>
      <c r="L903">
        <v>0</v>
      </c>
      <c r="M903" t="b">
        <f t="shared" si="86"/>
        <v>0</v>
      </c>
      <c r="N903" s="4">
        <f t="shared" si="87"/>
        <v>0</v>
      </c>
      <c r="O903" t="b">
        <f t="shared" si="83"/>
        <v>0</v>
      </c>
      <c r="P903" s="4">
        <v>1</v>
      </c>
      <c r="AI903">
        <f t="shared" ca="1" si="84"/>
        <v>6.9143408992769801</v>
      </c>
      <c r="AJ903">
        <f t="shared" ca="1" si="85"/>
        <v>-13.025660692051348</v>
      </c>
    </row>
    <row r="904" spans="1:36" x14ac:dyDescent="0.2">
      <c r="A904">
        <v>23</v>
      </c>
      <c r="B904">
        <v>7</v>
      </c>
      <c r="C904" t="s">
        <v>72</v>
      </c>
      <c r="D904" t="s">
        <v>215</v>
      </c>
      <c r="E904" t="s">
        <v>216</v>
      </c>
      <c r="F904" t="s">
        <v>37</v>
      </c>
      <c r="G904" t="s">
        <v>38</v>
      </c>
      <c r="H904">
        <v>35</v>
      </c>
      <c r="I904">
        <v>21</v>
      </c>
      <c r="J904">
        <v>108</v>
      </c>
      <c r="K904">
        <v>94</v>
      </c>
      <c r="L904">
        <v>1</v>
      </c>
      <c r="M904" t="b">
        <f t="shared" si="86"/>
        <v>1</v>
      </c>
      <c r="N904" s="4">
        <f t="shared" si="87"/>
        <v>0</v>
      </c>
      <c r="O904" t="b">
        <f t="shared" si="83"/>
        <v>0</v>
      </c>
      <c r="P904" s="4">
        <v>2</v>
      </c>
      <c r="AI904">
        <f t="shared" ca="1" si="84"/>
        <v>7.0542362706850517</v>
      </c>
      <c r="AJ904">
        <f t="shared" ca="1" si="85"/>
        <v>21.052184823728446</v>
      </c>
    </row>
    <row r="905" spans="1:36" x14ac:dyDescent="0.2">
      <c r="A905">
        <v>23</v>
      </c>
      <c r="B905">
        <v>7</v>
      </c>
      <c r="C905" t="s">
        <v>72</v>
      </c>
      <c r="D905" t="s">
        <v>101</v>
      </c>
      <c r="E905" t="s">
        <v>102</v>
      </c>
      <c r="F905" t="s">
        <v>77</v>
      </c>
      <c r="G905" t="s">
        <v>78</v>
      </c>
      <c r="H905">
        <v>5</v>
      </c>
      <c r="I905">
        <v>4</v>
      </c>
      <c r="J905">
        <v>339</v>
      </c>
      <c r="K905">
        <v>338</v>
      </c>
      <c r="L905">
        <v>0</v>
      </c>
      <c r="M905" t="b">
        <f t="shared" si="86"/>
        <v>1</v>
      </c>
      <c r="N905" s="4">
        <f t="shared" si="87"/>
        <v>0</v>
      </c>
      <c r="O905" t="b">
        <f t="shared" si="83"/>
        <v>0</v>
      </c>
      <c r="P905" s="4">
        <v>1</v>
      </c>
      <c r="AI905">
        <f t="shared" ca="1" si="84"/>
        <v>6.949353333699106</v>
      </c>
      <c r="AJ905">
        <f t="shared" ca="1" si="85"/>
        <v>4.0220594648840722</v>
      </c>
    </row>
    <row r="906" spans="1:36" x14ac:dyDescent="0.2">
      <c r="A906">
        <v>24</v>
      </c>
      <c r="B906">
        <v>1</v>
      </c>
      <c r="C906" t="s">
        <v>72</v>
      </c>
      <c r="D906" t="s">
        <v>37</v>
      </c>
      <c r="E906" t="s">
        <v>38</v>
      </c>
      <c r="F906" t="s">
        <v>110</v>
      </c>
      <c r="G906" t="s">
        <v>111</v>
      </c>
      <c r="H906">
        <v>-3</v>
      </c>
      <c r="I906">
        <v>-12</v>
      </c>
      <c r="J906">
        <v>103</v>
      </c>
      <c r="K906">
        <v>94</v>
      </c>
      <c r="L906">
        <v>1</v>
      </c>
      <c r="M906" t="b">
        <f t="shared" si="86"/>
        <v>0</v>
      </c>
      <c r="N906" s="4">
        <f t="shared" si="87"/>
        <v>0</v>
      </c>
      <c r="O906" t="b">
        <f t="shared" si="83"/>
        <v>0</v>
      </c>
      <c r="P906" s="4">
        <v>2</v>
      </c>
      <c r="AI906">
        <f t="shared" ca="1" si="84"/>
        <v>1.0734943427954866</v>
      </c>
      <c r="AJ906">
        <f t="shared" ca="1" si="85"/>
        <v>-11.963313166485205</v>
      </c>
    </row>
    <row r="907" spans="1:36" x14ac:dyDescent="0.2">
      <c r="A907">
        <v>24</v>
      </c>
      <c r="B907">
        <v>1</v>
      </c>
      <c r="C907" t="s">
        <v>72</v>
      </c>
      <c r="D907" t="s">
        <v>126</v>
      </c>
      <c r="E907" t="s">
        <v>127</v>
      </c>
      <c r="F907" t="s">
        <v>118</v>
      </c>
      <c r="G907" t="s">
        <v>119</v>
      </c>
      <c r="H907">
        <v>-6</v>
      </c>
      <c r="I907">
        <v>-13</v>
      </c>
      <c r="J907">
        <v>66</v>
      </c>
      <c r="K907">
        <v>59</v>
      </c>
      <c r="L907">
        <v>1</v>
      </c>
      <c r="M907" t="b">
        <f t="shared" si="86"/>
        <v>0</v>
      </c>
      <c r="N907" s="4">
        <f t="shared" si="87"/>
        <v>0</v>
      </c>
      <c r="O907" t="b">
        <f t="shared" si="83"/>
        <v>0</v>
      </c>
      <c r="P907" s="4">
        <v>2</v>
      </c>
      <c r="AI907">
        <f t="shared" ca="1" si="84"/>
        <v>1.0935421963843848</v>
      </c>
      <c r="AJ907">
        <f t="shared" ca="1" si="85"/>
        <v>-12.982557968224921</v>
      </c>
    </row>
    <row r="908" spans="1:36" x14ac:dyDescent="0.2">
      <c r="A908">
        <v>24</v>
      </c>
      <c r="B908">
        <v>1</v>
      </c>
      <c r="C908" t="s">
        <v>72</v>
      </c>
      <c r="D908" t="s">
        <v>22</v>
      </c>
      <c r="E908" t="s">
        <v>23</v>
      </c>
      <c r="F908" t="s">
        <v>37</v>
      </c>
      <c r="G908" t="s">
        <v>38</v>
      </c>
      <c r="H908">
        <v>45</v>
      </c>
      <c r="I908">
        <v>30</v>
      </c>
      <c r="J908">
        <v>79</v>
      </c>
      <c r="K908">
        <v>64</v>
      </c>
      <c r="L908">
        <v>1</v>
      </c>
      <c r="M908" t="b">
        <f t="shared" si="86"/>
        <v>1</v>
      </c>
      <c r="N908" s="4">
        <f t="shared" si="87"/>
        <v>0</v>
      </c>
      <c r="O908" t="b">
        <f t="shared" si="83"/>
        <v>0</v>
      </c>
      <c r="P908" s="4">
        <v>2</v>
      </c>
      <c r="AI908">
        <f t="shared" ca="1" si="84"/>
        <v>0.98143765872289579</v>
      </c>
      <c r="AJ908">
        <f t="shared" ca="1" si="85"/>
        <v>30.037762769909769</v>
      </c>
    </row>
    <row r="909" spans="1:36" x14ac:dyDescent="0.2">
      <c r="A909">
        <v>20</v>
      </c>
      <c r="B909">
        <v>4</v>
      </c>
      <c r="C909" t="s">
        <v>72</v>
      </c>
      <c r="D909" t="s">
        <v>67</v>
      </c>
      <c r="E909" t="s">
        <v>68</v>
      </c>
      <c r="F909" t="s">
        <v>126</v>
      </c>
      <c r="G909" t="s">
        <v>127</v>
      </c>
      <c r="H909">
        <v>-3</v>
      </c>
      <c r="I909">
        <v>-14</v>
      </c>
      <c r="J909">
        <v>213</v>
      </c>
      <c r="K909">
        <v>202</v>
      </c>
      <c r="L909">
        <v>0</v>
      </c>
      <c r="M909" t="b">
        <f t="shared" si="86"/>
        <v>0</v>
      </c>
      <c r="N909" s="4">
        <f t="shared" si="87"/>
        <v>0</v>
      </c>
      <c r="O909" t="b">
        <f t="shared" si="83"/>
        <v>0</v>
      </c>
      <c r="P909" s="4">
        <v>1</v>
      </c>
      <c r="AI909">
        <f t="shared" ca="1" si="84"/>
        <v>4.0244390163719919</v>
      </c>
      <c r="AJ909">
        <f t="shared" ca="1" si="85"/>
        <v>-13.943264194786455</v>
      </c>
    </row>
    <row r="910" spans="1:36" x14ac:dyDescent="0.2">
      <c r="A910">
        <v>20</v>
      </c>
      <c r="B910">
        <v>4</v>
      </c>
      <c r="C910" t="s">
        <v>72</v>
      </c>
      <c r="D910" t="s">
        <v>37</v>
      </c>
      <c r="E910" t="s">
        <v>38</v>
      </c>
      <c r="F910" t="s">
        <v>46</v>
      </c>
      <c r="G910" t="s">
        <v>47</v>
      </c>
      <c r="H910">
        <v>-2</v>
      </c>
      <c r="I910">
        <v>7</v>
      </c>
      <c r="J910">
        <v>119</v>
      </c>
      <c r="K910">
        <v>128</v>
      </c>
      <c r="L910">
        <v>0</v>
      </c>
      <c r="M910" t="b">
        <f t="shared" si="86"/>
        <v>1</v>
      </c>
      <c r="N910" s="4">
        <f t="shared" si="87"/>
        <v>0</v>
      </c>
      <c r="O910" t="b">
        <f t="shared" si="83"/>
        <v>0</v>
      </c>
      <c r="P910" s="4">
        <v>2</v>
      </c>
      <c r="AI910">
        <f t="shared" ca="1" si="84"/>
        <v>4.0584662786357066</v>
      </c>
      <c r="AJ910">
        <f t="shared" ca="1" si="85"/>
        <v>7.0793462152581519</v>
      </c>
    </row>
    <row r="911" spans="1:36" x14ac:dyDescent="0.2">
      <c r="A911">
        <v>25</v>
      </c>
      <c r="B911">
        <v>2</v>
      </c>
      <c r="C911" t="s">
        <v>72</v>
      </c>
      <c r="D911" t="s">
        <v>101</v>
      </c>
      <c r="E911" t="s">
        <v>102</v>
      </c>
      <c r="F911" t="s">
        <v>49</v>
      </c>
      <c r="G911" t="s">
        <v>50</v>
      </c>
      <c r="H911">
        <v>26</v>
      </c>
      <c r="I911">
        <v>19</v>
      </c>
      <c r="J911">
        <v>334</v>
      </c>
      <c r="K911">
        <v>327</v>
      </c>
      <c r="L911">
        <v>1</v>
      </c>
      <c r="M911" t="b">
        <f t="shared" si="86"/>
        <v>1</v>
      </c>
      <c r="N911" s="4">
        <f t="shared" si="87"/>
        <v>0</v>
      </c>
      <c r="O911" t="b">
        <f t="shared" si="83"/>
        <v>0</v>
      </c>
      <c r="P911" s="4">
        <v>1</v>
      </c>
      <c r="AI911">
        <f t="shared" ca="1" si="84"/>
        <v>1.9571725534520459</v>
      </c>
      <c r="AJ911">
        <f t="shared" ca="1" si="85"/>
        <v>19.022474564791835</v>
      </c>
    </row>
    <row r="912" spans="1:36" x14ac:dyDescent="0.2">
      <c r="A912">
        <v>24</v>
      </c>
      <c r="B912">
        <v>1</v>
      </c>
      <c r="C912" t="s">
        <v>72</v>
      </c>
      <c r="D912" t="s">
        <v>109</v>
      </c>
      <c r="E912" t="s">
        <v>18</v>
      </c>
      <c r="F912" t="s">
        <v>19</v>
      </c>
      <c r="G912" t="s">
        <v>20</v>
      </c>
      <c r="H912">
        <v>-2</v>
      </c>
      <c r="I912">
        <v>-28</v>
      </c>
      <c r="J912">
        <v>196</v>
      </c>
      <c r="K912">
        <v>170</v>
      </c>
      <c r="L912">
        <v>0</v>
      </c>
      <c r="M912" t="b">
        <f t="shared" si="86"/>
        <v>0</v>
      </c>
      <c r="N912" s="4">
        <f t="shared" si="87"/>
        <v>0</v>
      </c>
      <c r="O912" t="b">
        <f t="shared" si="83"/>
        <v>0</v>
      </c>
      <c r="P912" s="4">
        <v>1</v>
      </c>
      <c r="AI912">
        <f t="shared" ca="1" si="84"/>
        <v>1.0535114289863159</v>
      </c>
      <c r="AJ912">
        <f t="shared" ca="1" si="85"/>
        <v>-27.925847520227396</v>
      </c>
    </row>
    <row r="913" spans="1:36" x14ac:dyDescent="0.2">
      <c r="A913">
        <v>25</v>
      </c>
      <c r="B913">
        <v>2</v>
      </c>
      <c r="C913" t="s">
        <v>72</v>
      </c>
      <c r="D913" t="s">
        <v>49</v>
      </c>
      <c r="E913" t="s">
        <v>50</v>
      </c>
      <c r="F913" t="s">
        <v>137</v>
      </c>
      <c r="G913" t="s">
        <v>138</v>
      </c>
      <c r="H913">
        <v>17</v>
      </c>
      <c r="I913">
        <v>-9</v>
      </c>
      <c r="J913">
        <v>331</v>
      </c>
      <c r="K913">
        <v>305</v>
      </c>
      <c r="L913">
        <v>1</v>
      </c>
      <c r="M913" t="b">
        <f t="shared" si="86"/>
        <v>0</v>
      </c>
      <c r="N913" s="4">
        <f t="shared" si="87"/>
        <v>0</v>
      </c>
      <c r="O913" t="b">
        <f t="shared" si="83"/>
        <v>0</v>
      </c>
      <c r="P913" s="4">
        <v>1</v>
      </c>
      <c r="AI913">
        <f t="shared" ca="1" si="84"/>
        <v>1.9608457987676284</v>
      </c>
      <c r="AJ913">
        <f t="shared" ca="1" si="85"/>
        <v>-9.09302141661043</v>
      </c>
    </row>
    <row r="914" spans="1:36" x14ac:dyDescent="0.2">
      <c r="A914">
        <v>25</v>
      </c>
      <c r="B914">
        <v>2</v>
      </c>
      <c r="C914" t="s">
        <v>72</v>
      </c>
      <c r="D914" t="s">
        <v>37</v>
      </c>
      <c r="E914" t="s">
        <v>38</v>
      </c>
      <c r="F914" t="s">
        <v>217</v>
      </c>
      <c r="G914" t="s">
        <v>218</v>
      </c>
      <c r="H914">
        <v>-4</v>
      </c>
      <c r="I914">
        <v>-13</v>
      </c>
      <c r="J914">
        <v>90</v>
      </c>
      <c r="K914">
        <v>81</v>
      </c>
      <c r="L914">
        <v>0</v>
      </c>
      <c r="M914" t="b">
        <f t="shared" si="86"/>
        <v>0</v>
      </c>
      <c r="N914" s="4">
        <f t="shared" si="87"/>
        <v>0</v>
      </c>
      <c r="O914" t="b">
        <f t="shared" si="83"/>
        <v>0</v>
      </c>
      <c r="P914" s="4">
        <v>2</v>
      </c>
      <c r="AI914">
        <f t="shared" ca="1" si="84"/>
        <v>2.0521147857854873</v>
      </c>
      <c r="AJ914">
        <f t="shared" ca="1" si="85"/>
        <v>-13.099769459074096</v>
      </c>
    </row>
    <row r="915" spans="1:36" x14ac:dyDescent="0.2">
      <c r="A915">
        <v>25</v>
      </c>
      <c r="B915">
        <v>2</v>
      </c>
      <c r="C915" t="s">
        <v>72</v>
      </c>
      <c r="D915" t="s">
        <v>137</v>
      </c>
      <c r="E915" t="s">
        <v>138</v>
      </c>
      <c r="F915" t="s">
        <v>219</v>
      </c>
      <c r="G915" t="s">
        <v>220</v>
      </c>
      <c r="H915">
        <v>-9</v>
      </c>
      <c r="I915">
        <v>-23</v>
      </c>
      <c r="J915">
        <v>168</v>
      </c>
      <c r="K915">
        <v>154</v>
      </c>
      <c r="L915">
        <v>0</v>
      </c>
      <c r="M915" t="b">
        <f t="shared" si="86"/>
        <v>0</v>
      </c>
      <c r="N915" s="4">
        <f t="shared" si="87"/>
        <v>0</v>
      </c>
      <c r="O915" t="b">
        <f t="shared" si="83"/>
        <v>0</v>
      </c>
      <c r="P915" s="4">
        <v>2</v>
      </c>
      <c r="AI915">
        <f t="shared" ca="1" si="84"/>
        <v>2.0567225685851813</v>
      </c>
      <c r="AJ915">
        <f t="shared" ca="1" si="85"/>
        <v>-23.03460690128632</v>
      </c>
    </row>
    <row r="916" spans="1:36" x14ac:dyDescent="0.2">
      <c r="A916">
        <v>27</v>
      </c>
      <c r="B916">
        <v>4</v>
      </c>
      <c r="C916" t="s">
        <v>72</v>
      </c>
      <c r="D916" t="s">
        <v>101</v>
      </c>
      <c r="E916" t="s">
        <v>102</v>
      </c>
      <c r="F916" t="s">
        <v>170</v>
      </c>
      <c r="G916" t="s">
        <v>171</v>
      </c>
      <c r="H916">
        <v>25</v>
      </c>
      <c r="I916">
        <v>17</v>
      </c>
      <c r="J916">
        <v>137</v>
      </c>
      <c r="K916">
        <v>129</v>
      </c>
      <c r="L916">
        <v>1</v>
      </c>
      <c r="M916" t="b">
        <f t="shared" si="86"/>
        <v>1</v>
      </c>
      <c r="N916" s="4">
        <f t="shared" si="87"/>
        <v>0</v>
      </c>
      <c r="O916" t="b">
        <f t="shared" si="83"/>
        <v>0</v>
      </c>
      <c r="P916" s="4">
        <v>2</v>
      </c>
      <c r="AI916">
        <f t="shared" ca="1" si="84"/>
        <v>4.0533656059868068</v>
      </c>
      <c r="AJ916">
        <f t="shared" ca="1" si="85"/>
        <v>16.919562405648421</v>
      </c>
    </row>
    <row r="917" spans="1:36" x14ac:dyDescent="0.2">
      <c r="A917">
        <v>25</v>
      </c>
      <c r="B917">
        <v>2</v>
      </c>
      <c r="C917" t="s">
        <v>72</v>
      </c>
      <c r="D917" t="s">
        <v>37</v>
      </c>
      <c r="E917" t="s">
        <v>38</v>
      </c>
      <c r="F917" t="s">
        <v>219</v>
      </c>
      <c r="G917" t="s">
        <v>220</v>
      </c>
      <c r="H917">
        <v>-5</v>
      </c>
      <c r="I917">
        <v>-14</v>
      </c>
      <c r="J917">
        <v>142</v>
      </c>
      <c r="K917">
        <v>133</v>
      </c>
      <c r="L917">
        <v>0</v>
      </c>
      <c r="M917" t="b">
        <f t="shared" si="86"/>
        <v>0</v>
      </c>
      <c r="N917" s="4">
        <f t="shared" si="87"/>
        <v>0</v>
      </c>
      <c r="O917" t="b">
        <f t="shared" si="83"/>
        <v>0</v>
      </c>
      <c r="P917" s="4">
        <v>2</v>
      </c>
      <c r="AI917">
        <f t="shared" ca="1" si="84"/>
        <v>2.0170606792112347</v>
      </c>
      <c r="AJ917">
        <f t="shared" ca="1" si="85"/>
        <v>-13.949126119501878</v>
      </c>
    </row>
    <row r="918" spans="1:36" x14ac:dyDescent="0.2">
      <c r="A918">
        <v>27</v>
      </c>
      <c r="B918">
        <v>4</v>
      </c>
      <c r="C918" t="s">
        <v>72</v>
      </c>
      <c r="D918" t="s">
        <v>291</v>
      </c>
      <c r="E918" t="s">
        <v>292</v>
      </c>
      <c r="F918" t="s">
        <v>37</v>
      </c>
      <c r="G918" t="s">
        <v>38</v>
      </c>
      <c r="H918">
        <v>-4</v>
      </c>
      <c r="I918">
        <v>-20</v>
      </c>
      <c r="J918">
        <v>74</v>
      </c>
      <c r="K918">
        <v>58</v>
      </c>
      <c r="L918">
        <v>0</v>
      </c>
      <c r="M918" t="b">
        <f t="shared" si="86"/>
        <v>0</v>
      </c>
      <c r="N918" s="4">
        <f t="shared" si="87"/>
        <v>0</v>
      </c>
      <c r="O918" t="b">
        <f t="shared" si="83"/>
        <v>0</v>
      </c>
      <c r="P918" s="4">
        <v>2</v>
      </c>
      <c r="AI918">
        <f t="shared" ca="1" si="84"/>
        <v>3.9396576174982365</v>
      </c>
      <c r="AJ918">
        <f t="shared" ca="1" si="85"/>
        <v>-19.956765568107638</v>
      </c>
    </row>
    <row r="919" spans="1:36" x14ac:dyDescent="0.2">
      <c r="A919">
        <v>28</v>
      </c>
      <c r="B919">
        <v>5</v>
      </c>
      <c r="C919" t="s">
        <v>72</v>
      </c>
      <c r="D919" t="s">
        <v>137</v>
      </c>
      <c r="E919" t="s">
        <v>138</v>
      </c>
      <c r="F919" t="s">
        <v>51</v>
      </c>
      <c r="G919" t="s">
        <v>52</v>
      </c>
      <c r="H919">
        <v>-8</v>
      </c>
      <c r="I919">
        <v>-3</v>
      </c>
      <c r="J919">
        <v>84</v>
      </c>
      <c r="K919">
        <v>89</v>
      </c>
      <c r="L919">
        <v>0</v>
      </c>
      <c r="M919" t="b">
        <f t="shared" si="86"/>
        <v>0</v>
      </c>
      <c r="N919" s="4">
        <f t="shared" si="87"/>
        <v>0</v>
      </c>
      <c r="O919" t="b">
        <f t="shared" si="83"/>
        <v>0</v>
      </c>
      <c r="P919" s="4">
        <v>2</v>
      </c>
      <c r="AI919">
        <f t="shared" ca="1" si="84"/>
        <v>5.0214004243185872</v>
      </c>
      <c r="AJ919">
        <f t="shared" ca="1" si="85"/>
        <v>-2.9342741753033907</v>
      </c>
    </row>
    <row r="920" spans="1:36" x14ac:dyDescent="0.2">
      <c r="A920">
        <v>28</v>
      </c>
      <c r="B920">
        <v>5</v>
      </c>
      <c r="C920" t="s">
        <v>72</v>
      </c>
      <c r="D920" t="s">
        <v>37</v>
      </c>
      <c r="E920" t="s">
        <v>38</v>
      </c>
      <c r="F920" t="s">
        <v>437</v>
      </c>
      <c r="G920" t="s">
        <v>438</v>
      </c>
      <c r="H920">
        <v>-2</v>
      </c>
      <c r="I920">
        <v>-7</v>
      </c>
      <c r="J920">
        <v>76</v>
      </c>
      <c r="K920">
        <v>71</v>
      </c>
      <c r="L920">
        <v>0</v>
      </c>
      <c r="M920" t="b">
        <f t="shared" si="86"/>
        <v>0</v>
      </c>
      <c r="N920" s="4">
        <f t="shared" si="87"/>
        <v>0</v>
      </c>
      <c r="O920" t="b">
        <f t="shared" si="83"/>
        <v>0</v>
      </c>
      <c r="P920" s="4">
        <v>2</v>
      </c>
      <c r="AI920">
        <f t="shared" ca="1" si="84"/>
        <v>5.0015506276300208</v>
      </c>
      <c r="AJ920">
        <f t="shared" ca="1" si="85"/>
        <v>-6.9083074214872209</v>
      </c>
    </row>
    <row r="921" spans="1:36" x14ac:dyDescent="0.2">
      <c r="A921">
        <v>26</v>
      </c>
      <c r="B921">
        <v>3</v>
      </c>
      <c r="C921" t="s">
        <v>72</v>
      </c>
      <c r="D921" t="s">
        <v>37</v>
      </c>
      <c r="E921" t="s">
        <v>38</v>
      </c>
      <c r="F921" t="s">
        <v>88</v>
      </c>
      <c r="G921" t="s">
        <v>55</v>
      </c>
      <c r="H921">
        <v>-4</v>
      </c>
      <c r="I921">
        <v>-24</v>
      </c>
      <c r="J921">
        <v>124</v>
      </c>
      <c r="K921">
        <v>104</v>
      </c>
      <c r="L921">
        <v>1</v>
      </c>
      <c r="M921" t="b">
        <f t="shared" si="86"/>
        <v>0</v>
      </c>
      <c r="N921" s="4">
        <f t="shared" si="87"/>
        <v>0</v>
      </c>
      <c r="O921" t="b">
        <f t="shared" si="83"/>
        <v>0</v>
      </c>
      <c r="P921" s="4">
        <v>2</v>
      </c>
      <c r="AI921">
        <f t="shared" ca="1" si="84"/>
        <v>2.9332298792228126</v>
      </c>
      <c r="AJ921">
        <f t="shared" ca="1" si="85"/>
        <v>-24.004344280130276</v>
      </c>
    </row>
    <row r="922" spans="1:36" x14ac:dyDescent="0.2">
      <c r="A922">
        <v>27</v>
      </c>
      <c r="B922">
        <v>4</v>
      </c>
      <c r="C922" t="s">
        <v>72</v>
      </c>
      <c r="D922" t="s">
        <v>126</v>
      </c>
      <c r="E922" t="s">
        <v>127</v>
      </c>
      <c r="F922" t="s">
        <v>221</v>
      </c>
      <c r="G922" t="s">
        <v>222</v>
      </c>
      <c r="H922">
        <v>-4</v>
      </c>
      <c r="I922">
        <v>-7</v>
      </c>
      <c r="J922">
        <v>87</v>
      </c>
      <c r="K922">
        <v>84</v>
      </c>
      <c r="L922">
        <v>0</v>
      </c>
      <c r="M922" t="b">
        <f t="shared" si="86"/>
        <v>0</v>
      </c>
      <c r="N922" s="4">
        <f t="shared" si="87"/>
        <v>0</v>
      </c>
      <c r="O922" t="b">
        <f t="shared" si="83"/>
        <v>0</v>
      </c>
      <c r="P922" s="4">
        <v>2</v>
      </c>
      <c r="AI922">
        <f t="shared" ca="1" si="84"/>
        <v>4.0563227298281532</v>
      </c>
      <c r="AJ922">
        <f t="shared" ca="1" si="85"/>
        <v>-6.9627842359447776</v>
      </c>
    </row>
    <row r="923" spans="1:36" x14ac:dyDescent="0.2">
      <c r="A923">
        <v>27</v>
      </c>
      <c r="B923">
        <v>4</v>
      </c>
      <c r="C923" t="s">
        <v>72</v>
      </c>
      <c r="D923" t="s">
        <v>221</v>
      </c>
      <c r="E923" t="s">
        <v>222</v>
      </c>
      <c r="F923" t="s">
        <v>126</v>
      </c>
      <c r="G923" t="s">
        <v>127</v>
      </c>
      <c r="H923">
        <v>-7</v>
      </c>
      <c r="I923">
        <v>-3</v>
      </c>
      <c r="J923">
        <v>88</v>
      </c>
      <c r="K923">
        <v>92</v>
      </c>
      <c r="L923">
        <v>1</v>
      </c>
      <c r="M923" t="b">
        <f t="shared" si="86"/>
        <v>0</v>
      </c>
      <c r="N923" s="4">
        <f t="shared" si="87"/>
        <v>0</v>
      </c>
      <c r="O923" t="b">
        <f t="shared" si="83"/>
        <v>0</v>
      </c>
      <c r="P923" s="4">
        <v>2</v>
      </c>
      <c r="AI923">
        <f t="shared" ca="1" si="84"/>
        <v>3.9128310660438106</v>
      </c>
      <c r="AJ923">
        <f t="shared" ca="1" si="85"/>
        <v>-2.9722015459443765</v>
      </c>
    </row>
    <row r="924" spans="1:36" x14ac:dyDescent="0.2">
      <c r="A924">
        <v>27</v>
      </c>
      <c r="B924">
        <v>4</v>
      </c>
      <c r="C924" t="s">
        <v>72</v>
      </c>
      <c r="D924" t="s">
        <v>128</v>
      </c>
      <c r="E924" t="s">
        <v>83</v>
      </c>
      <c r="F924" t="s">
        <v>37</v>
      </c>
      <c r="G924" t="s">
        <v>38</v>
      </c>
      <c r="H924">
        <v>-5</v>
      </c>
      <c r="I924">
        <v>-14</v>
      </c>
      <c r="J924">
        <v>123</v>
      </c>
      <c r="K924">
        <v>114</v>
      </c>
      <c r="L924">
        <v>0</v>
      </c>
      <c r="M924" t="b">
        <f t="shared" si="86"/>
        <v>0</v>
      </c>
      <c r="N924" s="4">
        <f t="shared" si="87"/>
        <v>0</v>
      </c>
      <c r="O924" t="b">
        <f t="shared" si="83"/>
        <v>0</v>
      </c>
      <c r="P924" s="4">
        <v>2</v>
      </c>
      <c r="AI924">
        <f t="shared" ca="1" si="84"/>
        <v>4.0399467422643722</v>
      </c>
      <c r="AJ924">
        <f t="shared" ca="1" si="85"/>
        <v>-14.038388722114339</v>
      </c>
    </row>
    <row r="925" spans="1:36" x14ac:dyDescent="0.2">
      <c r="A925">
        <v>27</v>
      </c>
      <c r="B925">
        <v>4</v>
      </c>
      <c r="C925" t="s">
        <v>72</v>
      </c>
      <c r="D925" t="s">
        <v>126</v>
      </c>
      <c r="E925" t="s">
        <v>127</v>
      </c>
      <c r="F925" t="s">
        <v>49</v>
      </c>
      <c r="G925" t="s">
        <v>50</v>
      </c>
      <c r="H925">
        <v>-2</v>
      </c>
      <c r="I925">
        <v>-12</v>
      </c>
      <c r="J925">
        <v>172</v>
      </c>
      <c r="K925">
        <v>162</v>
      </c>
      <c r="L925">
        <v>0</v>
      </c>
      <c r="M925" t="b">
        <f t="shared" si="86"/>
        <v>0</v>
      </c>
      <c r="N925" s="4">
        <f t="shared" si="87"/>
        <v>0</v>
      </c>
      <c r="O925" t="b">
        <f t="shared" si="83"/>
        <v>0</v>
      </c>
      <c r="P925" s="4">
        <v>2</v>
      </c>
      <c r="AI925">
        <f t="shared" ca="1" si="84"/>
        <v>3.9197410314176104</v>
      </c>
      <c r="AJ925">
        <f t="shared" ca="1" si="85"/>
        <v>-11.910049000322029</v>
      </c>
    </row>
    <row r="926" spans="1:36" x14ac:dyDescent="0.2">
      <c r="A926">
        <v>1</v>
      </c>
      <c r="B926">
        <v>6</v>
      </c>
      <c r="C926" t="s">
        <v>72</v>
      </c>
      <c r="D926" t="s">
        <v>60</v>
      </c>
      <c r="E926" t="s">
        <v>61</v>
      </c>
      <c r="F926" t="s">
        <v>126</v>
      </c>
      <c r="G926" t="s">
        <v>127</v>
      </c>
      <c r="H926">
        <v>9</v>
      </c>
      <c r="I926">
        <v>9</v>
      </c>
      <c r="J926">
        <v>191</v>
      </c>
      <c r="K926">
        <v>191</v>
      </c>
      <c r="L926">
        <v>0</v>
      </c>
      <c r="M926" t="b">
        <f t="shared" si="86"/>
        <v>1</v>
      </c>
      <c r="N926" s="4">
        <f t="shared" si="87"/>
        <v>0</v>
      </c>
      <c r="O926" t="b">
        <f t="shared" si="83"/>
        <v>0</v>
      </c>
      <c r="P926" s="4">
        <v>1</v>
      </c>
      <c r="AI926">
        <f t="shared" ca="1" si="84"/>
        <v>5.9202133257148946</v>
      </c>
      <c r="AJ926">
        <f t="shared" ca="1" si="85"/>
        <v>8.9789347952815977</v>
      </c>
    </row>
    <row r="927" spans="1:36" x14ac:dyDescent="0.2">
      <c r="A927">
        <v>1</v>
      </c>
      <c r="B927">
        <v>6</v>
      </c>
      <c r="C927" t="s">
        <v>72</v>
      </c>
      <c r="D927" t="s">
        <v>73</v>
      </c>
      <c r="E927" t="s">
        <v>74</v>
      </c>
      <c r="F927" t="s">
        <v>301</v>
      </c>
      <c r="G927" t="s">
        <v>302</v>
      </c>
      <c r="H927">
        <v>0</v>
      </c>
      <c r="I927">
        <v>-16</v>
      </c>
      <c r="J927">
        <v>108</v>
      </c>
      <c r="K927">
        <v>92</v>
      </c>
      <c r="L927">
        <v>1</v>
      </c>
      <c r="M927" t="b">
        <f t="shared" si="86"/>
        <v>0</v>
      </c>
      <c r="N927" s="4">
        <f t="shared" si="87"/>
        <v>0</v>
      </c>
      <c r="O927" t="b">
        <f t="shared" si="83"/>
        <v>0</v>
      </c>
      <c r="P927" s="4">
        <v>2</v>
      </c>
      <c r="AI927">
        <f t="shared" ca="1" si="84"/>
        <v>5.9945831472671527</v>
      </c>
      <c r="AJ927">
        <f t="shared" ca="1" si="85"/>
        <v>-15.950278463268079</v>
      </c>
    </row>
    <row r="928" spans="1:36" x14ac:dyDescent="0.2">
      <c r="A928">
        <v>1</v>
      </c>
      <c r="B928">
        <v>6</v>
      </c>
      <c r="C928" t="s">
        <v>72</v>
      </c>
      <c r="D928" t="s">
        <v>213</v>
      </c>
      <c r="E928" t="s">
        <v>214</v>
      </c>
      <c r="F928" t="s">
        <v>17</v>
      </c>
      <c r="G928" t="s">
        <v>18</v>
      </c>
      <c r="H928">
        <v>-1</v>
      </c>
      <c r="I928">
        <v>-14</v>
      </c>
      <c r="J928">
        <v>238</v>
      </c>
      <c r="K928">
        <v>225</v>
      </c>
      <c r="L928">
        <v>1</v>
      </c>
      <c r="M928" t="b">
        <f t="shared" si="86"/>
        <v>0</v>
      </c>
      <c r="N928" s="4">
        <f t="shared" si="87"/>
        <v>0</v>
      </c>
      <c r="O928" t="b">
        <f t="shared" si="83"/>
        <v>0</v>
      </c>
      <c r="P928" s="4">
        <v>1</v>
      </c>
      <c r="AI928">
        <f t="shared" ca="1" si="84"/>
        <v>5.9547367839950684</v>
      </c>
      <c r="AJ928">
        <f t="shared" ca="1" si="85"/>
        <v>-13.93483690742144</v>
      </c>
    </row>
    <row r="929" spans="1:36" x14ac:dyDescent="0.2">
      <c r="A929">
        <v>29</v>
      </c>
      <c r="B929">
        <v>6</v>
      </c>
      <c r="C929" t="s">
        <v>72</v>
      </c>
      <c r="D929" t="s">
        <v>272</v>
      </c>
      <c r="E929" t="s">
        <v>273</v>
      </c>
      <c r="F929" t="s">
        <v>37</v>
      </c>
      <c r="G929" t="s">
        <v>38</v>
      </c>
      <c r="H929">
        <v>-7</v>
      </c>
      <c r="I929">
        <v>-10</v>
      </c>
      <c r="J929">
        <v>163</v>
      </c>
      <c r="K929">
        <v>160</v>
      </c>
      <c r="L929">
        <v>1</v>
      </c>
      <c r="M929" t="b">
        <f t="shared" si="86"/>
        <v>0</v>
      </c>
      <c r="N929" s="4">
        <f t="shared" si="87"/>
        <v>0</v>
      </c>
      <c r="O929" t="b">
        <f t="shared" si="83"/>
        <v>0</v>
      </c>
      <c r="P929" s="4">
        <v>2</v>
      </c>
      <c r="AI929">
        <f t="shared" ca="1" si="84"/>
        <v>5.9550018041544224</v>
      </c>
      <c r="AJ929">
        <f t="shared" ca="1" si="85"/>
        <v>-10.011360749990653</v>
      </c>
    </row>
    <row r="930" spans="1:36" x14ac:dyDescent="0.2">
      <c r="A930">
        <v>29</v>
      </c>
      <c r="B930">
        <v>6</v>
      </c>
      <c r="C930" t="s">
        <v>72</v>
      </c>
      <c r="D930" t="s">
        <v>60</v>
      </c>
      <c r="E930" t="s">
        <v>61</v>
      </c>
      <c r="F930" t="s">
        <v>73</v>
      </c>
      <c r="G930" t="s">
        <v>74</v>
      </c>
      <c r="H930">
        <v>18</v>
      </c>
      <c r="I930">
        <v>19</v>
      </c>
      <c r="J930">
        <v>249</v>
      </c>
      <c r="K930">
        <v>250</v>
      </c>
      <c r="L930">
        <v>1</v>
      </c>
      <c r="M930" t="b">
        <f t="shared" si="86"/>
        <v>1</v>
      </c>
      <c r="N930" s="4">
        <f t="shared" si="87"/>
        <v>0</v>
      </c>
      <c r="O930" t="b">
        <f t="shared" si="83"/>
        <v>0</v>
      </c>
      <c r="P930" s="4">
        <v>1</v>
      </c>
      <c r="AI930">
        <f t="shared" ca="1" si="84"/>
        <v>5.9535507749389627</v>
      </c>
      <c r="AJ930">
        <f t="shared" ca="1" si="85"/>
        <v>18.901689638108429</v>
      </c>
    </row>
    <row r="931" spans="1:36" x14ac:dyDescent="0.2">
      <c r="A931">
        <v>27</v>
      </c>
      <c r="B931">
        <v>4</v>
      </c>
      <c r="C931" t="s">
        <v>72</v>
      </c>
      <c r="D931" t="s">
        <v>109</v>
      </c>
      <c r="E931" t="s">
        <v>18</v>
      </c>
      <c r="F931" t="s">
        <v>73</v>
      </c>
      <c r="G931" t="s">
        <v>74</v>
      </c>
      <c r="H931">
        <v>6</v>
      </c>
      <c r="I931">
        <v>2</v>
      </c>
      <c r="J931">
        <v>134</v>
      </c>
      <c r="K931">
        <v>130</v>
      </c>
      <c r="L931">
        <v>0</v>
      </c>
      <c r="M931" t="b">
        <f t="shared" si="86"/>
        <v>1</v>
      </c>
      <c r="N931" s="4">
        <f t="shared" si="87"/>
        <v>0</v>
      </c>
      <c r="O931" t="b">
        <f t="shared" si="83"/>
        <v>0</v>
      </c>
      <c r="P931" s="4">
        <v>2</v>
      </c>
      <c r="AI931">
        <f t="shared" ca="1" si="84"/>
        <v>3.9890933984814878</v>
      </c>
      <c r="AJ931">
        <f t="shared" ca="1" si="85"/>
        <v>1.9922237607363442</v>
      </c>
    </row>
    <row r="932" spans="1:36" x14ac:dyDescent="0.2">
      <c r="A932">
        <v>27</v>
      </c>
      <c r="B932">
        <v>4</v>
      </c>
      <c r="C932" t="s">
        <v>72</v>
      </c>
      <c r="D932" t="s">
        <v>126</v>
      </c>
      <c r="E932" t="s">
        <v>127</v>
      </c>
      <c r="F932" t="s">
        <v>67</v>
      </c>
      <c r="G932" t="s">
        <v>68</v>
      </c>
      <c r="H932">
        <v>-4</v>
      </c>
      <c r="I932">
        <v>-13</v>
      </c>
      <c r="J932">
        <v>242</v>
      </c>
      <c r="K932">
        <v>233</v>
      </c>
      <c r="L932">
        <v>0</v>
      </c>
      <c r="M932" t="b">
        <f t="shared" si="86"/>
        <v>0</v>
      </c>
      <c r="N932" s="4">
        <f t="shared" si="87"/>
        <v>0</v>
      </c>
      <c r="O932" t="b">
        <f t="shared" si="83"/>
        <v>0</v>
      </c>
      <c r="P932" s="4">
        <v>1</v>
      </c>
      <c r="AI932">
        <f t="shared" ca="1" si="84"/>
        <v>4.088236323568454</v>
      </c>
      <c r="AJ932">
        <f t="shared" ca="1" si="85"/>
        <v>-12.952883498151525</v>
      </c>
    </row>
    <row r="933" spans="1:36" x14ac:dyDescent="0.2">
      <c r="A933">
        <v>27</v>
      </c>
      <c r="B933">
        <v>4</v>
      </c>
      <c r="C933" t="s">
        <v>72</v>
      </c>
      <c r="D933" t="s">
        <v>112</v>
      </c>
      <c r="E933" t="s">
        <v>113</v>
      </c>
      <c r="F933" t="s">
        <v>37</v>
      </c>
      <c r="G933" t="s">
        <v>38</v>
      </c>
      <c r="H933">
        <v>-5</v>
      </c>
      <c r="I933">
        <v>-10</v>
      </c>
      <c r="J933">
        <v>126</v>
      </c>
      <c r="K933">
        <v>121</v>
      </c>
      <c r="L933">
        <v>1</v>
      </c>
      <c r="M933" t="b">
        <f t="shared" si="86"/>
        <v>0</v>
      </c>
      <c r="N933" s="4">
        <f t="shared" si="87"/>
        <v>0</v>
      </c>
      <c r="O933" t="b">
        <f t="shared" si="83"/>
        <v>0</v>
      </c>
      <c r="P933" s="4">
        <v>2</v>
      </c>
      <c r="AI933">
        <f t="shared" ca="1" si="84"/>
        <v>3.9008349572516932</v>
      </c>
      <c r="AJ933">
        <f t="shared" ca="1" si="85"/>
        <v>-10.044727744589645</v>
      </c>
    </row>
    <row r="934" spans="1:36" x14ac:dyDescent="0.2">
      <c r="A934">
        <v>27</v>
      </c>
      <c r="B934">
        <v>4</v>
      </c>
      <c r="C934" t="s">
        <v>72</v>
      </c>
      <c r="D934" t="s">
        <v>70</v>
      </c>
      <c r="E934" t="s">
        <v>71</v>
      </c>
      <c r="F934" t="s">
        <v>137</v>
      </c>
      <c r="G934" t="s">
        <v>138</v>
      </c>
      <c r="H934">
        <v>-5</v>
      </c>
      <c r="I934">
        <v>-12</v>
      </c>
      <c r="J934">
        <v>274</v>
      </c>
      <c r="K934">
        <v>267</v>
      </c>
      <c r="L934">
        <v>1</v>
      </c>
      <c r="M934" t="b">
        <f t="shared" si="86"/>
        <v>0</v>
      </c>
      <c r="N934" s="4">
        <f t="shared" si="87"/>
        <v>0</v>
      </c>
      <c r="O934" t="b">
        <f t="shared" si="83"/>
        <v>0</v>
      </c>
      <c r="P934" s="4">
        <v>1</v>
      </c>
      <c r="AI934">
        <f t="shared" ca="1" si="84"/>
        <v>3.9806131728998921</v>
      </c>
      <c r="AJ934">
        <f t="shared" ca="1" si="85"/>
        <v>-11.900877710256974</v>
      </c>
    </row>
    <row r="935" spans="1:36" x14ac:dyDescent="0.2">
      <c r="A935">
        <v>29</v>
      </c>
      <c r="B935">
        <v>6</v>
      </c>
      <c r="C935" t="s">
        <v>72</v>
      </c>
      <c r="D935" t="s">
        <v>37</v>
      </c>
      <c r="E935" t="s">
        <v>38</v>
      </c>
      <c r="F935" t="s">
        <v>27</v>
      </c>
      <c r="G935" t="s">
        <v>28</v>
      </c>
      <c r="H935">
        <v>-3</v>
      </c>
      <c r="I935">
        <v>-6</v>
      </c>
      <c r="J935">
        <v>100</v>
      </c>
      <c r="K935">
        <v>97</v>
      </c>
      <c r="L935">
        <v>0</v>
      </c>
      <c r="M935" t="b">
        <f t="shared" si="86"/>
        <v>0</v>
      </c>
      <c r="N935" s="4">
        <f t="shared" si="87"/>
        <v>0</v>
      </c>
      <c r="O935" t="b">
        <f t="shared" si="83"/>
        <v>0</v>
      </c>
      <c r="P935" s="4">
        <v>2</v>
      </c>
      <c r="AI935">
        <f t="shared" ca="1" si="84"/>
        <v>6.0545310195815407</v>
      </c>
      <c r="AJ935">
        <f t="shared" ca="1" si="85"/>
        <v>-5.9239721749472647</v>
      </c>
    </row>
    <row r="936" spans="1:36" x14ac:dyDescent="0.2">
      <c r="A936">
        <v>28</v>
      </c>
      <c r="B936">
        <v>5</v>
      </c>
      <c r="C936" t="s">
        <v>72</v>
      </c>
      <c r="D936" t="s">
        <v>37</v>
      </c>
      <c r="E936" t="s">
        <v>38</v>
      </c>
      <c r="F936" t="s">
        <v>183</v>
      </c>
      <c r="G936" t="s">
        <v>184</v>
      </c>
      <c r="H936">
        <v>-3</v>
      </c>
      <c r="I936">
        <v>-26</v>
      </c>
      <c r="J936">
        <v>196</v>
      </c>
      <c r="K936">
        <v>173</v>
      </c>
      <c r="L936">
        <v>0</v>
      </c>
      <c r="M936" t="b">
        <f t="shared" si="86"/>
        <v>0</v>
      </c>
      <c r="N936" s="4">
        <f t="shared" si="87"/>
        <v>0</v>
      </c>
      <c r="O936" t="b">
        <f t="shared" si="83"/>
        <v>0</v>
      </c>
      <c r="P936" s="4">
        <v>1</v>
      </c>
      <c r="AI936">
        <f t="shared" ca="1" si="84"/>
        <v>4.903700457257778</v>
      </c>
      <c r="AJ936">
        <f t="shared" ca="1" si="85"/>
        <v>-25.944818867520485</v>
      </c>
    </row>
    <row r="937" spans="1:36" x14ac:dyDescent="0.2">
      <c r="A937">
        <v>8</v>
      </c>
      <c r="B937">
        <v>6</v>
      </c>
      <c r="C937" t="s">
        <v>72</v>
      </c>
      <c r="D937" t="s">
        <v>262</v>
      </c>
      <c r="E937" t="s">
        <v>263</v>
      </c>
      <c r="F937" t="s">
        <v>37</v>
      </c>
      <c r="G937" t="s">
        <v>38</v>
      </c>
      <c r="H937">
        <v>-5</v>
      </c>
      <c r="I937">
        <v>-13</v>
      </c>
      <c r="J937">
        <v>106</v>
      </c>
      <c r="K937">
        <v>98</v>
      </c>
      <c r="L937">
        <v>0</v>
      </c>
      <c r="M937" t="b">
        <f t="shared" si="86"/>
        <v>0</v>
      </c>
      <c r="N937" s="4">
        <f t="shared" si="87"/>
        <v>0</v>
      </c>
      <c r="O937" t="b">
        <f t="shared" si="83"/>
        <v>0</v>
      </c>
      <c r="P937" s="4">
        <v>2</v>
      </c>
      <c r="AI937">
        <f t="shared" ca="1" si="84"/>
        <v>5.9444043658781487</v>
      </c>
      <c r="AJ937">
        <f t="shared" ca="1" si="85"/>
        <v>-13.002133695157974</v>
      </c>
    </row>
    <row r="938" spans="1:36" x14ac:dyDescent="0.2">
      <c r="A938">
        <v>30</v>
      </c>
      <c r="B938">
        <v>7</v>
      </c>
      <c r="C938" t="s">
        <v>72</v>
      </c>
      <c r="D938" t="s">
        <v>231</v>
      </c>
      <c r="E938" t="s">
        <v>232</v>
      </c>
      <c r="F938" t="s">
        <v>37</v>
      </c>
      <c r="G938" t="s">
        <v>38</v>
      </c>
      <c r="H938">
        <v>-7</v>
      </c>
      <c r="I938">
        <v>-7</v>
      </c>
      <c r="J938">
        <v>131</v>
      </c>
      <c r="K938">
        <v>131</v>
      </c>
      <c r="L938">
        <v>1</v>
      </c>
      <c r="M938" t="b">
        <f t="shared" si="86"/>
        <v>0</v>
      </c>
      <c r="N938" s="4">
        <f t="shared" si="87"/>
        <v>0</v>
      </c>
      <c r="O938" t="b">
        <f t="shared" si="83"/>
        <v>0</v>
      </c>
      <c r="P938" s="4">
        <v>2</v>
      </c>
      <c r="AI938">
        <f t="shared" ca="1" si="84"/>
        <v>6.9030669837126002</v>
      </c>
      <c r="AJ938">
        <f t="shared" ca="1" si="85"/>
        <v>-6.9375751964831034</v>
      </c>
    </row>
    <row r="939" spans="1:36" x14ac:dyDescent="0.2">
      <c r="A939">
        <v>30</v>
      </c>
      <c r="B939">
        <v>7</v>
      </c>
      <c r="C939" t="s">
        <v>72</v>
      </c>
      <c r="D939" t="s">
        <v>37</v>
      </c>
      <c r="E939" t="s">
        <v>38</v>
      </c>
      <c r="F939" t="s">
        <v>70</v>
      </c>
      <c r="G939" t="s">
        <v>71</v>
      </c>
      <c r="H939">
        <v>9</v>
      </c>
      <c r="I939">
        <v>-5</v>
      </c>
      <c r="J939">
        <v>117</v>
      </c>
      <c r="K939">
        <v>103</v>
      </c>
      <c r="L939">
        <v>0</v>
      </c>
      <c r="M939" t="b">
        <f t="shared" si="86"/>
        <v>0</v>
      </c>
      <c r="N939" s="4">
        <f t="shared" si="87"/>
        <v>0</v>
      </c>
      <c r="O939" t="b">
        <f t="shared" si="83"/>
        <v>0</v>
      </c>
      <c r="P939" s="4">
        <v>2</v>
      </c>
      <c r="AI939">
        <f t="shared" ca="1" si="84"/>
        <v>7.0080128885046831</v>
      </c>
      <c r="AJ939">
        <f t="shared" ca="1" si="85"/>
        <v>-4.9183965557662681</v>
      </c>
    </row>
    <row r="940" spans="1:36" x14ac:dyDescent="0.2">
      <c r="A940">
        <v>30</v>
      </c>
      <c r="B940">
        <v>7</v>
      </c>
      <c r="C940" t="s">
        <v>72</v>
      </c>
      <c r="D940" t="s">
        <v>101</v>
      </c>
      <c r="E940" t="s">
        <v>102</v>
      </c>
      <c r="F940" t="s">
        <v>17</v>
      </c>
      <c r="G940" t="s">
        <v>18</v>
      </c>
      <c r="H940">
        <v>-5</v>
      </c>
      <c r="I940">
        <v>-25</v>
      </c>
      <c r="J940">
        <v>345</v>
      </c>
      <c r="K940">
        <v>325</v>
      </c>
      <c r="L940">
        <v>0</v>
      </c>
      <c r="M940" t="b">
        <f t="shared" si="86"/>
        <v>0</v>
      </c>
      <c r="N940" s="4">
        <f t="shared" si="87"/>
        <v>0</v>
      </c>
      <c r="O940" t="b">
        <f t="shared" si="83"/>
        <v>0</v>
      </c>
      <c r="P940" s="4">
        <v>1</v>
      </c>
      <c r="AI940">
        <f t="shared" ca="1" si="84"/>
        <v>6.9853950738217838</v>
      </c>
      <c r="AJ940">
        <f t="shared" ca="1" si="85"/>
        <v>-25.006297877568407</v>
      </c>
    </row>
    <row r="941" spans="1:36" x14ac:dyDescent="0.2">
      <c r="A941">
        <v>30</v>
      </c>
      <c r="B941">
        <v>7</v>
      </c>
      <c r="C941" t="s">
        <v>72</v>
      </c>
      <c r="D941" t="s">
        <v>349</v>
      </c>
      <c r="E941" t="s">
        <v>350</v>
      </c>
      <c r="F941" t="s">
        <v>37</v>
      </c>
      <c r="G941" t="s">
        <v>38</v>
      </c>
      <c r="H941">
        <v>0</v>
      </c>
      <c r="I941">
        <v>-6</v>
      </c>
      <c r="J941">
        <v>112</v>
      </c>
      <c r="K941">
        <v>106</v>
      </c>
      <c r="L941">
        <v>0</v>
      </c>
      <c r="M941" t="b">
        <f t="shared" si="86"/>
        <v>0</v>
      </c>
      <c r="N941" s="4">
        <f t="shared" si="87"/>
        <v>0</v>
      </c>
      <c r="O941" t="b">
        <f t="shared" si="83"/>
        <v>0</v>
      </c>
      <c r="P941" s="4">
        <v>2</v>
      </c>
      <c r="AI941">
        <f t="shared" ca="1" si="84"/>
        <v>6.9213134501365845</v>
      </c>
      <c r="AJ941">
        <f t="shared" ca="1" si="85"/>
        <v>-5.9066735105391688</v>
      </c>
    </row>
    <row r="942" spans="1:36" x14ac:dyDescent="0.2">
      <c r="A942">
        <v>30</v>
      </c>
      <c r="B942">
        <v>7</v>
      </c>
      <c r="C942" t="s">
        <v>72</v>
      </c>
      <c r="D942" t="s">
        <v>73</v>
      </c>
      <c r="E942" t="s">
        <v>74</v>
      </c>
      <c r="F942" t="s">
        <v>67</v>
      </c>
      <c r="G942" t="s">
        <v>68</v>
      </c>
      <c r="H942">
        <v>0</v>
      </c>
      <c r="I942">
        <v>-12</v>
      </c>
      <c r="J942">
        <v>303</v>
      </c>
      <c r="K942">
        <v>291</v>
      </c>
      <c r="L942">
        <v>0</v>
      </c>
      <c r="M942" t="b">
        <f t="shared" si="86"/>
        <v>0</v>
      </c>
      <c r="N942" s="4">
        <f t="shared" si="87"/>
        <v>0</v>
      </c>
      <c r="O942" t="b">
        <f t="shared" si="83"/>
        <v>0</v>
      </c>
      <c r="P942" s="4">
        <v>1</v>
      </c>
      <c r="AI942">
        <f t="shared" ca="1" si="84"/>
        <v>6.9394467565723277</v>
      </c>
      <c r="AJ942">
        <f t="shared" ca="1" si="85"/>
        <v>-11.970587169828084</v>
      </c>
    </row>
    <row r="943" spans="1:36" x14ac:dyDescent="0.2">
      <c r="A943">
        <v>31</v>
      </c>
      <c r="B943">
        <v>1</v>
      </c>
      <c r="C943" t="s">
        <v>72</v>
      </c>
      <c r="D943" t="s">
        <v>109</v>
      </c>
      <c r="E943" t="s">
        <v>18</v>
      </c>
      <c r="F943" t="s">
        <v>19</v>
      </c>
      <c r="G943" t="s">
        <v>20</v>
      </c>
      <c r="H943">
        <v>6</v>
      </c>
      <c r="I943">
        <v>-5</v>
      </c>
      <c r="J943">
        <v>199</v>
      </c>
      <c r="K943">
        <v>188</v>
      </c>
      <c r="L943">
        <v>0</v>
      </c>
      <c r="M943" t="b">
        <f t="shared" si="86"/>
        <v>0</v>
      </c>
      <c r="N943" s="4">
        <f t="shared" si="87"/>
        <v>0</v>
      </c>
      <c r="O943" t="b">
        <f t="shared" si="83"/>
        <v>0</v>
      </c>
      <c r="P943" s="4">
        <v>1</v>
      </c>
      <c r="AI943">
        <f t="shared" ca="1" si="84"/>
        <v>0.94325217822380447</v>
      </c>
      <c r="AJ943">
        <f t="shared" ca="1" si="85"/>
        <v>-5.0064703189811919</v>
      </c>
    </row>
    <row r="944" spans="1:36" x14ac:dyDescent="0.2">
      <c r="A944">
        <v>9</v>
      </c>
      <c r="B944">
        <v>7</v>
      </c>
      <c r="C944" t="s">
        <v>117</v>
      </c>
      <c r="D944" t="s">
        <v>276</v>
      </c>
      <c r="E944" t="s">
        <v>277</v>
      </c>
      <c r="F944" t="s">
        <v>24</v>
      </c>
      <c r="G944" t="s">
        <v>25</v>
      </c>
      <c r="H944">
        <v>-6</v>
      </c>
      <c r="I944">
        <v>-13</v>
      </c>
      <c r="J944">
        <v>118</v>
      </c>
      <c r="K944">
        <v>111</v>
      </c>
      <c r="L944">
        <v>1</v>
      </c>
      <c r="M944" t="b">
        <f t="shared" si="86"/>
        <v>0</v>
      </c>
      <c r="N944" s="4">
        <f t="shared" si="87"/>
        <v>0</v>
      </c>
      <c r="O944" t="b">
        <f t="shared" si="83"/>
        <v>0</v>
      </c>
      <c r="P944" s="4">
        <v>2</v>
      </c>
      <c r="AI944">
        <f t="shared" ca="1" si="84"/>
        <v>6.951743833440478</v>
      </c>
      <c r="AJ944">
        <f t="shared" ca="1" si="85"/>
        <v>-13.00317483393281</v>
      </c>
    </row>
    <row r="945" spans="1:36" x14ac:dyDescent="0.2">
      <c r="A945">
        <v>20</v>
      </c>
      <c r="B945">
        <v>4</v>
      </c>
      <c r="C945" t="s">
        <v>117</v>
      </c>
      <c r="D945" t="s">
        <v>24</v>
      </c>
      <c r="E945" t="s">
        <v>25</v>
      </c>
      <c r="F945" t="s">
        <v>276</v>
      </c>
      <c r="G945" t="s">
        <v>277</v>
      </c>
      <c r="H945">
        <v>-5</v>
      </c>
      <c r="I945">
        <v>-9</v>
      </c>
      <c r="J945">
        <v>111</v>
      </c>
      <c r="K945">
        <v>107</v>
      </c>
      <c r="L945">
        <v>1</v>
      </c>
      <c r="M945" t="b">
        <f t="shared" si="86"/>
        <v>0</v>
      </c>
      <c r="N945" s="4">
        <f t="shared" si="87"/>
        <v>0</v>
      </c>
      <c r="O945" t="b">
        <f t="shared" si="83"/>
        <v>0</v>
      </c>
      <c r="P945" s="4">
        <v>2</v>
      </c>
      <c r="AI945">
        <f t="shared" ca="1" si="84"/>
        <v>4.0686641744277141</v>
      </c>
      <c r="AJ945">
        <f t="shared" ca="1" si="85"/>
        <v>-8.9124539687693396</v>
      </c>
    </row>
    <row r="946" spans="1:36" x14ac:dyDescent="0.2">
      <c r="A946">
        <v>31</v>
      </c>
      <c r="B946">
        <v>1</v>
      </c>
      <c r="C946" t="s">
        <v>117</v>
      </c>
      <c r="D946" t="s">
        <v>24</v>
      </c>
      <c r="E946" t="s">
        <v>25</v>
      </c>
      <c r="F946" t="s">
        <v>439</v>
      </c>
      <c r="G946" t="s">
        <v>440</v>
      </c>
      <c r="H946">
        <v>-4</v>
      </c>
      <c r="I946">
        <v>-12</v>
      </c>
      <c r="J946">
        <v>52</v>
      </c>
      <c r="K946">
        <v>44</v>
      </c>
      <c r="L946">
        <v>1</v>
      </c>
      <c r="M946" t="b">
        <f t="shared" si="86"/>
        <v>0</v>
      </c>
      <c r="N946" s="4">
        <f t="shared" si="87"/>
        <v>0</v>
      </c>
      <c r="O946" t="b">
        <f t="shared" si="83"/>
        <v>0</v>
      </c>
      <c r="P946" s="4">
        <v>2</v>
      </c>
      <c r="AI946">
        <f t="shared" ca="1" si="84"/>
        <v>0.97085762803098496</v>
      </c>
      <c r="AJ946">
        <f t="shared" ca="1" si="85"/>
        <v>-12.021705167552566</v>
      </c>
    </row>
    <row r="947" spans="1:36" x14ac:dyDescent="0.2">
      <c r="A947">
        <v>30</v>
      </c>
      <c r="B947">
        <v>7</v>
      </c>
      <c r="C947" t="s">
        <v>72</v>
      </c>
      <c r="D947" t="s">
        <v>110</v>
      </c>
      <c r="E947" t="s">
        <v>111</v>
      </c>
      <c r="F947" t="s">
        <v>37</v>
      </c>
      <c r="G947" t="s">
        <v>38</v>
      </c>
      <c r="H947">
        <v>3</v>
      </c>
      <c r="I947">
        <v>6</v>
      </c>
      <c r="J947">
        <v>99</v>
      </c>
      <c r="K947">
        <v>102</v>
      </c>
      <c r="L947">
        <v>1</v>
      </c>
      <c r="M947" t="b">
        <f t="shared" si="86"/>
        <v>1</v>
      </c>
      <c r="N947" s="4">
        <f t="shared" si="87"/>
        <v>0</v>
      </c>
      <c r="O947" t="b">
        <f t="shared" si="83"/>
        <v>0</v>
      </c>
      <c r="P947" s="4">
        <v>2</v>
      </c>
      <c r="AI947">
        <f t="shared" ca="1" si="84"/>
        <v>7.066849818540236</v>
      </c>
      <c r="AJ947">
        <f t="shared" ca="1" si="85"/>
        <v>6.0615306281394945</v>
      </c>
    </row>
    <row r="948" spans="1:36" x14ac:dyDescent="0.2">
      <c r="A948">
        <v>31</v>
      </c>
      <c r="B948">
        <v>1</v>
      </c>
      <c r="C948" t="s">
        <v>72</v>
      </c>
      <c r="D948" t="s">
        <v>235</v>
      </c>
      <c r="E948" t="s">
        <v>236</v>
      </c>
      <c r="F948" t="s">
        <v>37</v>
      </c>
      <c r="G948" t="s">
        <v>38</v>
      </c>
      <c r="H948">
        <v>-7</v>
      </c>
      <c r="I948">
        <v>-19</v>
      </c>
      <c r="J948">
        <v>121</v>
      </c>
      <c r="K948">
        <v>109</v>
      </c>
      <c r="L948">
        <v>0</v>
      </c>
      <c r="M948" t="b">
        <f t="shared" si="86"/>
        <v>0</v>
      </c>
      <c r="N948" s="4">
        <f t="shared" si="87"/>
        <v>0</v>
      </c>
      <c r="O948" t="b">
        <f t="shared" si="83"/>
        <v>0</v>
      </c>
      <c r="P948" s="4">
        <v>2</v>
      </c>
      <c r="AI948">
        <f t="shared" ca="1" si="84"/>
        <v>1.028093428251081</v>
      </c>
      <c r="AJ948">
        <f t="shared" ca="1" si="85"/>
        <v>-18.968885817591826</v>
      </c>
    </row>
    <row r="949" spans="1:36" x14ac:dyDescent="0.2">
      <c r="A949">
        <v>25</v>
      </c>
      <c r="B949">
        <v>2</v>
      </c>
      <c r="C949" t="s">
        <v>117</v>
      </c>
      <c r="D949" t="s">
        <v>274</v>
      </c>
      <c r="E949" t="s">
        <v>275</v>
      </c>
      <c r="F949" t="s">
        <v>24</v>
      </c>
      <c r="G949" t="s">
        <v>25</v>
      </c>
      <c r="H949">
        <v>-11</v>
      </c>
      <c r="I949">
        <v>-7</v>
      </c>
      <c r="J949">
        <v>89</v>
      </c>
      <c r="K949">
        <v>93</v>
      </c>
      <c r="L949">
        <v>0</v>
      </c>
      <c r="M949" t="b">
        <f t="shared" si="86"/>
        <v>0</v>
      </c>
      <c r="N949" s="4">
        <f t="shared" si="87"/>
        <v>0</v>
      </c>
      <c r="O949" t="b">
        <f t="shared" si="83"/>
        <v>0</v>
      </c>
      <c r="P949" s="4">
        <v>2</v>
      </c>
      <c r="AI949">
        <f t="shared" ca="1" si="84"/>
        <v>1.9153455870419394</v>
      </c>
      <c r="AJ949">
        <f t="shared" ca="1" si="85"/>
        <v>-6.9717867702282881</v>
      </c>
    </row>
    <row r="950" spans="1:36" x14ac:dyDescent="0.2">
      <c r="A950">
        <v>31</v>
      </c>
      <c r="B950">
        <v>1</v>
      </c>
      <c r="C950" t="s">
        <v>72</v>
      </c>
      <c r="D950" t="s">
        <v>259</v>
      </c>
      <c r="E950" t="s">
        <v>260</v>
      </c>
      <c r="F950" t="s">
        <v>37</v>
      </c>
      <c r="G950" t="s">
        <v>38</v>
      </c>
      <c r="H950">
        <v>-3</v>
      </c>
      <c r="I950">
        <v>-3</v>
      </c>
      <c r="J950">
        <v>65</v>
      </c>
      <c r="K950">
        <v>65</v>
      </c>
      <c r="L950">
        <v>1</v>
      </c>
      <c r="M950" t="b">
        <f t="shared" si="86"/>
        <v>0</v>
      </c>
      <c r="N950" s="4">
        <f t="shared" si="87"/>
        <v>0</v>
      </c>
      <c r="O950" t="b">
        <f t="shared" si="83"/>
        <v>0</v>
      </c>
      <c r="P950" s="4">
        <v>2</v>
      </c>
      <c r="AI950">
        <f t="shared" ca="1" si="84"/>
        <v>0.9831917388812409</v>
      </c>
      <c r="AJ950">
        <f t="shared" ca="1" si="85"/>
        <v>-2.9883896025766399</v>
      </c>
    </row>
    <row r="951" spans="1:36" x14ac:dyDescent="0.2">
      <c r="A951">
        <v>31</v>
      </c>
      <c r="B951">
        <v>1</v>
      </c>
      <c r="C951" t="s">
        <v>72</v>
      </c>
      <c r="D951" t="s">
        <v>37</v>
      </c>
      <c r="E951" t="s">
        <v>38</v>
      </c>
      <c r="F951" t="s">
        <v>126</v>
      </c>
      <c r="G951" t="s">
        <v>127</v>
      </c>
      <c r="H951">
        <v>-4</v>
      </c>
      <c r="I951">
        <v>-19</v>
      </c>
      <c r="J951">
        <v>159</v>
      </c>
      <c r="K951">
        <v>144</v>
      </c>
      <c r="L951">
        <v>0</v>
      </c>
      <c r="M951" t="b">
        <f t="shared" si="86"/>
        <v>0</v>
      </c>
      <c r="N951" s="4">
        <f t="shared" si="87"/>
        <v>0</v>
      </c>
      <c r="O951" t="b">
        <f t="shared" si="83"/>
        <v>0</v>
      </c>
      <c r="P951" s="4">
        <v>2</v>
      </c>
      <c r="AI951">
        <f t="shared" ca="1" si="84"/>
        <v>0.9738184693734292</v>
      </c>
      <c r="AJ951">
        <f t="shared" ca="1" si="85"/>
        <v>-18.956498655761347</v>
      </c>
    </row>
    <row r="952" spans="1:36" x14ac:dyDescent="0.2">
      <c r="A952">
        <v>30</v>
      </c>
      <c r="B952">
        <v>7</v>
      </c>
      <c r="C952" t="s">
        <v>72</v>
      </c>
      <c r="D952" t="s">
        <v>40</v>
      </c>
      <c r="E952" t="s">
        <v>41</v>
      </c>
      <c r="F952" t="s">
        <v>37</v>
      </c>
      <c r="G952" t="s">
        <v>38</v>
      </c>
      <c r="H952">
        <v>-2</v>
      </c>
      <c r="I952">
        <v>-4</v>
      </c>
      <c r="J952">
        <v>87</v>
      </c>
      <c r="K952">
        <v>85</v>
      </c>
      <c r="L952">
        <v>0</v>
      </c>
      <c r="M952" t="b">
        <f t="shared" si="86"/>
        <v>0</v>
      </c>
      <c r="N952" s="4">
        <f t="shared" si="87"/>
        <v>0</v>
      </c>
      <c r="O952" t="b">
        <f t="shared" si="83"/>
        <v>0</v>
      </c>
      <c r="P952" s="4">
        <v>2</v>
      </c>
      <c r="AI952">
        <f t="shared" ca="1" si="84"/>
        <v>7.065782660224456</v>
      </c>
      <c r="AJ952">
        <f t="shared" ca="1" si="85"/>
        <v>-3.9650313175601148</v>
      </c>
    </row>
    <row r="953" spans="1:36" x14ac:dyDescent="0.2">
      <c r="A953">
        <v>30</v>
      </c>
      <c r="B953">
        <v>7</v>
      </c>
      <c r="C953" t="s">
        <v>72</v>
      </c>
      <c r="D953" t="s">
        <v>49</v>
      </c>
      <c r="E953" t="s">
        <v>50</v>
      </c>
      <c r="F953" t="s">
        <v>37</v>
      </c>
      <c r="G953" t="s">
        <v>38</v>
      </c>
      <c r="H953">
        <v>-7</v>
      </c>
      <c r="I953">
        <v>-18</v>
      </c>
      <c r="J953">
        <v>176</v>
      </c>
      <c r="K953">
        <v>165</v>
      </c>
      <c r="L953">
        <v>1</v>
      </c>
      <c r="M953" t="b">
        <f t="shared" si="86"/>
        <v>0</v>
      </c>
      <c r="N953" s="4">
        <f t="shared" si="87"/>
        <v>0</v>
      </c>
      <c r="O953" t="b">
        <f t="shared" si="83"/>
        <v>0</v>
      </c>
      <c r="P953" s="4">
        <v>2</v>
      </c>
      <c r="AI953">
        <f t="shared" ca="1" si="84"/>
        <v>6.9544504606218984</v>
      </c>
      <c r="AJ953">
        <f t="shared" ca="1" si="85"/>
        <v>-18.023724046949543</v>
      </c>
    </row>
    <row r="954" spans="1:36" x14ac:dyDescent="0.2">
      <c r="A954">
        <v>30</v>
      </c>
      <c r="B954">
        <v>7</v>
      </c>
      <c r="C954" t="s">
        <v>117</v>
      </c>
      <c r="D954" t="s">
        <v>24</v>
      </c>
      <c r="E954" t="s">
        <v>25</v>
      </c>
      <c r="F954" t="s">
        <v>441</v>
      </c>
      <c r="G954" t="s">
        <v>442</v>
      </c>
      <c r="H954">
        <v>-4</v>
      </c>
      <c r="I954">
        <v>-13</v>
      </c>
      <c r="J954">
        <v>67</v>
      </c>
      <c r="K954">
        <v>58</v>
      </c>
      <c r="L954">
        <v>0</v>
      </c>
      <c r="M954" t="b">
        <f t="shared" si="86"/>
        <v>0</v>
      </c>
      <c r="N954" s="4">
        <f t="shared" si="87"/>
        <v>0</v>
      </c>
      <c r="O954" t="b">
        <f t="shared" si="83"/>
        <v>0</v>
      </c>
      <c r="P954" s="4">
        <v>2</v>
      </c>
      <c r="AI954">
        <f t="shared" ca="1" si="84"/>
        <v>6.9321029683028383</v>
      </c>
      <c r="AJ954">
        <f t="shared" ca="1" si="85"/>
        <v>-13.053218124180026</v>
      </c>
    </row>
    <row r="955" spans="1:36" x14ac:dyDescent="0.2">
      <c r="A955">
        <v>13</v>
      </c>
      <c r="B955">
        <v>4</v>
      </c>
      <c r="C955" t="s">
        <v>117</v>
      </c>
      <c r="D955" t="s">
        <v>24</v>
      </c>
      <c r="E955" t="s">
        <v>25</v>
      </c>
      <c r="F955" t="s">
        <v>155</v>
      </c>
      <c r="G955" t="s">
        <v>156</v>
      </c>
      <c r="H955">
        <v>20</v>
      </c>
      <c r="I955">
        <v>6</v>
      </c>
      <c r="J955">
        <v>132</v>
      </c>
      <c r="K955">
        <v>118</v>
      </c>
      <c r="L955">
        <v>0</v>
      </c>
      <c r="M955" t="b">
        <f t="shared" si="86"/>
        <v>1</v>
      </c>
      <c r="N955" s="4">
        <f t="shared" si="87"/>
        <v>0</v>
      </c>
      <c r="O955" t="b">
        <f t="shared" si="83"/>
        <v>0</v>
      </c>
      <c r="P955" s="4">
        <v>2</v>
      </c>
      <c r="AI955">
        <f t="shared" ca="1" si="84"/>
        <v>4.0416486292639506</v>
      </c>
      <c r="AJ955">
        <f t="shared" ca="1" si="85"/>
        <v>6.0172767019861553</v>
      </c>
    </row>
    <row r="956" spans="1:36" x14ac:dyDescent="0.2">
      <c r="A956">
        <v>11</v>
      </c>
      <c r="B956">
        <v>2</v>
      </c>
      <c r="C956" t="s">
        <v>117</v>
      </c>
      <c r="D956" t="s">
        <v>155</v>
      </c>
      <c r="E956" t="s">
        <v>156</v>
      </c>
      <c r="F956" t="s">
        <v>24</v>
      </c>
      <c r="G956" t="s">
        <v>25</v>
      </c>
      <c r="H956">
        <v>19</v>
      </c>
      <c r="I956">
        <v>4</v>
      </c>
      <c r="J956">
        <v>148</v>
      </c>
      <c r="K956">
        <v>133</v>
      </c>
      <c r="L956">
        <v>0</v>
      </c>
      <c r="M956" t="b">
        <f t="shared" si="86"/>
        <v>1</v>
      </c>
      <c r="N956" s="4">
        <f t="shared" si="87"/>
        <v>0</v>
      </c>
      <c r="O956" t="b">
        <f t="shared" si="83"/>
        <v>0</v>
      </c>
      <c r="P956" s="4">
        <v>2</v>
      </c>
      <c r="AI956">
        <f t="shared" ca="1" si="84"/>
        <v>2.0868043110163081</v>
      </c>
      <c r="AJ956">
        <f t="shared" ca="1" si="85"/>
        <v>3.999663816285159</v>
      </c>
    </row>
    <row r="957" spans="1:36" x14ac:dyDescent="0.2">
      <c r="A957">
        <v>14</v>
      </c>
      <c r="B957">
        <v>5</v>
      </c>
      <c r="C957" t="s">
        <v>117</v>
      </c>
      <c r="D957" t="s">
        <v>24</v>
      </c>
      <c r="E957" t="s">
        <v>25</v>
      </c>
      <c r="F957" t="s">
        <v>443</v>
      </c>
      <c r="G957" t="s">
        <v>444</v>
      </c>
      <c r="H957">
        <v>-2</v>
      </c>
      <c r="I957">
        <v>-16</v>
      </c>
      <c r="J957">
        <v>53</v>
      </c>
      <c r="K957">
        <v>39</v>
      </c>
      <c r="L957">
        <v>1</v>
      </c>
      <c r="M957" t="b">
        <f t="shared" si="86"/>
        <v>0</v>
      </c>
      <c r="N957" s="4">
        <f t="shared" si="87"/>
        <v>0</v>
      </c>
      <c r="O957" t="b">
        <f t="shared" si="83"/>
        <v>0</v>
      </c>
      <c r="P957" s="4">
        <v>2</v>
      </c>
      <c r="AI957">
        <f t="shared" ca="1" si="84"/>
        <v>5.0550634104745313</v>
      </c>
      <c r="AJ957">
        <f t="shared" ca="1" si="85"/>
        <v>-15.948203773544671</v>
      </c>
    </row>
    <row r="958" spans="1:36" x14ac:dyDescent="0.2">
      <c r="A958">
        <v>11</v>
      </c>
      <c r="B958">
        <v>2</v>
      </c>
      <c r="C958" t="s">
        <v>117</v>
      </c>
      <c r="D958" t="s">
        <v>24</v>
      </c>
      <c r="E958" t="s">
        <v>25</v>
      </c>
      <c r="F958" t="s">
        <v>445</v>
      </c>
      <c r="G958" t="s">
        <v>446</v>
      </c>
      <c r="H958">
        <v>-2</v>
      </c>
      <c r="I958">
        <v>-13</v>
      </c>
      <c r="J958">
        <v>154</v>
      </c>
      <c r="K958">
        <v>143</v>
      </c>
      <c r="L958">
        <v>1</v>
      </c>
      <c r="M958" t="b">
        <f t="shared" si="86"/>
        <v>0</v>
      </c>
      <c r="N958" s="4">
        <f t="shared" si="87"/>
        <v>0</v>
      </c>
      <c r="O958" t="b">
        <f t="shared" si="83"/>
        <v>0</v>
      </c>
      <c r="P958" s="4">
        <v>2</v>
      </c>
      <c r="AI958">
        <f t="shared" ca="1" si="84"/>
        <v>1.9927910393649584</v>
      </c>
      <c r="AJ958">
        <f t="shared" ca="1" si="85"/>
        <v>-13.037242910670813</v>
      </c>
    </row>
    <row r="959" spans="1:36" x14ac:dyDescent="0.2">
      <c r="A959">
        <v>18</v>
      </c>
      <c r="B959">
        <v>2</v>
      </c>
      <c r="C959" t="s">
        <v>117</v>
      </c>
      <c r="D959" t="s">
        <v>447</v>
      </c>
      <c r="E959" t="s">
        <v>448</v>
      </c>
      <c r="F959" t="s">
        <v>24</v>
      </c>
      <c r="G959" t="s">
        <v>25</v>
      </c>
      <c r="H959">
        <v>-10</v>
      </c>
      <c r="I959">
        <v>-9</v>
      </c>
      <c r="J959">
        <v>104</v>
      </c>
      <c r="K959">
        <v>105</v>
      </c>
      <c r="L959">
        <v>0</v>
      </c>
      <c r="M959" t="b">
        <f t="shared" si="86"/>
        <v>0</v>
      </c>
      <c r="N959" s="4">
        <f t="shared" si="87"/>
        <v>0</v>
      </c>
      <c r="O959" t="b">
        <f t="shared" si="83"/>
        <v>0</v>
      </c>
      <c r="P959" s="4">
        <v>2</v>
      </c>
      <c r="AI959">
        <f t="shared" ca="1" si="84"/>
        <v>2.0752998953740929</v>
      </c>
      <c r="AJ959">
        <f t="shared" ca="1" si="85"/>
        <v>-8.96012437813555</v>
      </c>
    </row>
    <row r="960" spans="1:36" x14ac:dyDescent="0.2">
      <c r="A960">
        <v>12</v>
      </c>
      <c r="B960">
        <v>3</v>
      </c>
      <c r="C960" t="s">
        <v>117</v>
      </c>
      <c r="D960" t="s">
        <v>449</v>
      </c>
      <c r="E960" t="s">
        <v>450</v>
      </c>
      <c r="F960" t="s">
        <v>24</v>
      </c>
      <c r="G960" t="s">
        <v>25</v>
      </c>
      <c r="H960">
        <v>-13</v>
      </c>
      <c r="I960">
        <v>-17</v>
      </c>
      <c r="J960">
        <v>79</v>
      </c>
      <c r="K960">
        <v>75</v>
      </c>
      <c r="L960">
        <v>0</v>
      </c>
      <c r="M960" t="b">
        <f t="shared" si="86"/>
        <v>0</v>
      </c>
      <c r="N960" s="4">
        <f t="shared" si="87"/>
        <v>0</v>
      </c>
      <c r="O960" t="b">
        <f t="shared" si="83"/>
        <v>0</v>
      </c>
      <c r="P960" s="4">
        <v>2</v>
      </c>
      <c r="AI960">
        <f t="shared" ca="1" si="84"/>
        <v>2.9306229906651109</v>
      </c>
      <c r="AJ960">
        <f t="shared" ca="1" si="85"/>
        <v>-17.058479735868833</v>
      </c>
    </row>
    <row r="961" spans="1:36" x14ac:dyDescent="0.2">
      <c r="A961">
        <v>4</v>
      </c>
      <c r="B961">
        <v>2</v>
      </c>
      <c r="C961" t="s">
        <v>117</v>
      </c>
      <c r="D961" t="s">
        <v>24</v>
      </c>
      <c r="E961" t="s">
        <v>25</v>
      </c>
      <c r="F961" t="s">
        <v>443</v>
      </c>
      <c r="G961" t="s">
        <v>444</v>
      </c>
      <c r="H961">
        <v>1</v>
      </c>
      <c r="I961">
        <v>-8</v>
      </c>
      <c r="J961">
        <v>56</v>
      </c>
      <c r="K961">
        <v>47</v>
      </c>
      <c r="L961">
        <v>1</v>
      </c>
      <c r="M961" t="b">
        <f t="shared" si="86"/>
        <v>0</v>
      </c>
      <c r="N961" s="4">
        <f t="shared" si="87"/>
        <v>0</v>
      </c>
      <c r="O961" t="b">
        <f t="shared" si="83"/>
        <v>0</v>
      </c>
      <c r="P961" s="4">
        <v>2</v>
      </c>
      <c r="AI961">
        <f t="shared" ca="1" si="84"/>
        <v>1.9360916265189139</v>
      </c>
      <c r="AJ961">
        <f t="shared" ca="1" si="85"/>
        <v>-7.9642578639630903</v>
      </c>
    </row>
    <row r="962" spans="1:36" x14ac:dyDescent="0.2">
      <c r="A962">
        <v>3</v>
      </c>
      <c r="B962">
        <v>1</v>
      </c>
      <c r="C962" t="s">
        <v>117</v>
      </c>
      <c r="D962" t="s">
        <v>307</v>
      </c>
      <c r="E962" t="s">
        <v>308</v>
      </c>
      <c r="F962" t="s">
        <v>128</v>
      </c>
      <c r="G962" t="s">
        <v>83</v>
      </c>
      <c r="H962">
        <v>-7</v>
      </c>
      <c r="I962">
        <v>7</v>
      </c>
      <c r="J962">
        <v>146</v>
      </c>
      <c r="K962">
        <v>160</v>
      </c>
      <c r="L962">
        <v>0</v>
      </c>
      <c r="M962" t="b">
        <f t="shared" si="86"/>
        <v>1</v>
      </c>
      <c r="N962" s="4">
        <f t="shared" si="87"/>
        <v>0</v>
      </c>
      <c r="O962" t="b">
        <f t="shared" ref="O962:O1025" si="88">I962&gt;T$19</f>
        <v>0</v>
      </c>
      <c r="P962" s="4">
        <v>2</v>
      </c>
      <c r="AI962">
        <f t="shared" ref="AI962:AI1026" ca="1" si="89">B962+RAND()*0.2+-0.1</f>
        <v>0.9537762416157326</v>
      </c>
      <c r="AJ962">
        <f t="shared" ref="AJ962:AJ1026" ca="1" si="90">I962+RAND()*0.2+-0.1</f>
        <v>7.0529126535025854</v>
      </c>
    </row>
    <row r="963" spans="1:36" x14ac:dyDescent="0.2">
      <c r="A963">
        <v>1</v>
      </c>
      <c r="B963">
        <v>6</v>
      </c>
      <c r="C963" t="s">
        <v>117</v>
      </c>
      <c r="D963" t="s">
        <v>120</v>
      </c>
      <c r="E963" t="s">
        <v>121</v>
      </c>
      <c r="F963" t="s">
        <v>268</v>
      </c>
      <c r="G963" t="s">
        <v>269</v>
      </c>
      <c r="H963">
        <v>-2</v>
      </c>
      <c r="I963">
        <v>-2</v>
      </c>
      <c r="J963">
        <v>76</v>
      </c>
      <c r="K963">
        <v>76</v>
      </c>
      <c r="L963">
        <v>1</v>
      </c>
      <c r="M963" t="b">
        <f t="shared" ref="M963:M1026" si="91">I963&gt;0</f>
        <v>0</v>
      </c>
      <c r="N963" s="4">
        <f t="shared" ref="N963:N1026" si="92">IF(I963&gt;30,1,0)</f>
        <v>0</v>
      </c>
      <c r="O963" t="b">
        <f t="shared" si="88"/>
        <v>0</v>
      </c>
      <c r="P963" s="4">
        <v>2</v>
      </c>
      <c r="AI963">
        <f t="shared" ca="1" si="89"/>
        <v>5.9510904381321108</v>
      </c>
      <c r="AJ963">
        <f t="shared" ca="1" si="90"/>
        <v>-1.9349947089118356</v>
      </c>
    </row>
    <row r="964" spans="1:36" x14ac:dyDescent="0.2">
      <c r="A964">
        <v>14</v>
      </c>
      <c r="B964">
        <v>5</v>
      </c>
      <c r="C964" t="s">
        <v>117</v>
      </c>
      <c r="D964" t="s">
        <v>54</v>
      </c>
      <c r="E964" t="s">
        <v>55</v>
      </c>
      <c r="F964" t="s">
        <v>276</v>
      </c>
      <c r="G964" t="s">
        <v>277</v>
      </c>
      <c r="H964">
        <v>-7</v>
      </c>
      <c r="I964">
        <v>-23</v>
      </c>
      <c r="J964">
        <v>142</v>
      </c>
      <c r="K964">
        <v>126</v>
      </c>
      <c r="L964">
        <v>1</v>
      </c>
      <c r="M964" t="b">
        <f t="shared" si="91"/>
        <v>0</v>
      </c>
      <c r="N964" s="4">
        <f t="shared" si="92"/>
        <v>0</v>
      </c>
      <c r="O964" t="b">
        <f t="shared" si="88"/>
        <v>0</v>
      </c>
      <c r="P964" s="4">
        <v>2</v>
      </c>
      <c r="AI964">
        <f t="shared" ca="1" si="89"/>
        <v>5.0790834951302832</v>
      </c>
      <c r="AJ964">
        <f t="shared" ca="1" si="90"/>
        <v>-23.043942421882068</v>
      </c>
    </row>
    <row r="965" spans="1:36" x14ac:dyDescent="0.2">
      <c r="A965">
        <v>4</v>
      </c>
      <c r="B965">
        <v>2</v>
      </c>
      <c r="C965" t="s">
        <v>117</v>
      </c>
      <c r="D965" t="s">
        <v>272</v>
      </c>
      <c r="E965" t="s">
        <v>273</v>
      </c>
      <c r="F965" t="s">
        <v>120</v>
      </c>
      <c r="G965" t="s">
        <v>121</v>
      </c>
      <c r="H965">
        <v>2</v>
      </c>
      <c r="I965">
        <v>8</v>
      </c>
      <c r="J965">
        <v>80</v>
      </c>
      <c r="K965">
        <v>86</v>
      </c>
      <c r="L965">
        <v>1</v>
      </c>
      <c r="M965" t="b">
        <f t="shared" si="91"/>
        <v>1</v>
      </c>
      <c r="N965" s="4">
        <f t="shared" si="92"/>
        <v>0</v>
      </c>
      <c r="O965" t="b">
        <f t="shared" si="88"/>
        <v>0</v>
      </c>
      <c r="P965" s="4">
        <v>2</v>
      </c>
      <c r="AI965">
        <f t="shared" ca="1" si="89"/>
        <v>1.9175134781086713</v>
      </c>
      <c r="AJ965">
        <f t="shared" ca="1" si="90"/>
        <v>7.9790887159765465</v>
      </c>
    </row>
    <row r="966" spans="1:36" x14ac:dyDescent="0.2">
      <c r="A966">
        <v>10</v>
      </c>
      <c r="B966">
        <v>1</v>
      </c>
      <c r="C966" t="s">
        <v>117</v>
      </c>
      <c r="D966" t="s">
        <v>54</v>
      </c>
      <c r="E966" t="s">
        <v>55</v>
      </c>
      <c r="F966" t="s">
        <v>451</v>
      </c>
      <c r="G966" t="s">
        <v>452</v>
      </c>
      <c r="H966">
        <v>-7</v>
      </c>
      <c r="I966">
        <v>-9</v>
      </c>
      <c r="J966">
        <v>60</v>
      </c>
      <c r="K966">
        <v>58</v>
      </c>
      <c r="L966">
        <v>0</v>
      </c>
      <c r="M966" t="b">
        <f t="shared" si="91"/>
        <v>0</v>
      </c>
      <c r="N966" s="4">
        <f t="shared" si="92"/>
        <v>0</v>
      </c>
      <c r="O966" t="b">
        <f t="shared" si="88"/>
        <v>0</v>
      </c>
      <c r="P966" s="4">
        <v>2</v>
      </c>
      <c r="AI966">
        <f t="shared" ca="1" si="89"/>
        <v>0.90578920945546437</v>
      </c>
      <c r="AJ966">
        <f t="shared" ca="1" si="90"/>
        <v>-8.9305799817490552</v>
      </c>
    </row>
    <row r="967" spans="1:36" x14ac:dyDescent="0.2">
      <c r="A967">
        <v>8</v>
      </c>
      <c r="B967">
        <v>6</v>
      </c>
      <c r="C967" t="s">
        <v>117</v>
      </c>
      <c r="D967" t="s">
        <v>192</v>
      </c>
      <c r="E967" t="s">
        <v>193</v>
      </c>
      <c r="F967" t="s">
        <v>128</v>
      </c>
      <c r="G967" t="s">
        <v>83</v>
      </c>
      <c r="H967">
        <v>-4</v>
      </c>
      <c r="I967">
        <v>-19</v>
      </c>
      <c r="J967">
        <v>80</v>
      </c>
      <c r="K967">
        <v>65</v>
      </c>
      <c r="L967">
        <v>0</v>
      </c>
      <c r="M967" t="b">
        <f t="shared" si="91"/>
        <v>0</v>
      </c>
      <c r="N967" s="4">
        <f t="shared" si="92"/>
        <v>0</v>
      </c>
      <c r="O967" t="b">
        <f t="shared" si="88"/>
        <v>0</v>
      </c>
      <c r="P967" s="4">
        <v>2</v>
      </c>
      <c r="AI967">
        <f t="shared" ca="1" si="89"/>
        <v>6.0741739298625594</v>
      </c>
      <c r="AJ967">
        <f t="shared" ca="1" si="90"/>
        <v>-19.043021807906225</v>
      </c>
    </row>
    <row r="968" spans="1:36" x14ac:dyDescent="0.2">
      <c r="A968">
        <v>14</v>
      </c>
      <c r="B968">
        <v>5</v>
      </c>
      <c r="C968" t="s">
        <v>117</v>
      </c>
      <c r="D968" t="s">
        <v>423</v>
      </c>
      <c r="E968" t="s">
        <v>424</v>
      </c>
      <c r="F968" t="s">
        <v>128</v>
      </c>
      <c r="G968" t="s">
        <v>83</v>
      </c>
      <c r="H968">
        <v>-9</v>
      </c>
      <c r="I968">
        <v>-21</v>
      </c>
      <c r="J968">
        <v>53</v>
      </c>
      <c r="K968">
        <v>41</v>
      </c>
      <c r="L968">
        <v>1</v>
      </c>
      <c r="M968" t="b">
        <f t="shared" si="91"/>
        <v>0</v>
      </c>
      <c r="N968" s="4">
        <f t="shared" si="92"/>
        <v>0</v>
      </c>
      <c r="O968" t="b">
        <f t="shared" si="88"/>
        <v>0</v>
      </c>
      <c r="P968" s="4">
        <v>2</v>
      </c>
      <c r="AI968">
        <f t="shared" ca="1" si="89"/>
        <v>4.9337799704673966</v>
      </c>
      <c r="AJ968">
        <f t="shared" ca="1" si="90"/>
        <v>-21.047883184507633</v>
      </c>
    </row>
    <row r="969" spans="1:36" x14ac:dyDescent="0.2">
      <c r="A969">
        <v>31</v>
      </c>
      <c r="B969">
        <v>1</v>
      </c>
      <c r="C969" t="s">
        <v>117</v>
      </c>
      <c r="D969" t="s">
        <v>120</v>
      </c>
      <c r="E969" t="s">
        <v>121</v>
      </c>
      <c r="F969" t="s">
        <v>80</v>
      </c>
      <c r="G969" t="s">
        <v>81</v>
      </c>
      <c r="H969">
        <v>4</v>
      </c>
      <c r="I969">
        <v>-17</v>
      </c>
      <c r="J969">
        <v>148</v>
      </c>
      <c r="K969">
        <v>127</v>
      </c>
      <c r="L969">
        <v>1</v>
      </c>
      <c r="M969" t="b">
        <f t="shared" si="91"/>
        <v>0</v>
      </c>
      <c r="N969" s="4">
        <f t="shared" si="92"/>
        <v>0</v>
      </c>
      <c r="O969" t="b">
        <f t="shared" si="88"/>
        <v>0</v>
      </c>
      <c r="P969" s="4">
        <v>2</v>
      </c>
      <c r="AI969">
        <f t="shared" ca="1" si="89"/>
        <v>1.0902535433190113</v>
      </c>
      <c r="AJ969">
        <f t="shared" ca="1" si="90"/>
        <v>-17.059299862715296</v>
      </c>
    </row>
    <row r="970" spans="1:36" x14ac:dyDescent="0.2">
      <c r="A970">
        <v>29</v>
      </c>
      <c r="B970">
        <v>6</v>
      </c>
      <c r="C970" t="s">
        <v>117</v>
      </c>
      <c r="D970" t="s">
        <v>120</v>
      </c>
      <c r="E970" t="s">
        <v>121</v>
      </c>
      <c r="F970" t="s">
        <v>80</v>
      </c>
      <c r="G970" t="s">
        <v>81</v>
      </c>
      <c r="H970">
        <v>-2</v>
      </c>
      <c r="I970">
        <v>-14</v>
      </c>
      <c r="J970">
        <v>148</v>
      </c>
      <c r="K970">
        <v>136</v>
      </c>
      <c r="L970">
        <v>0</v>
      </c>
      <c r="M970" t="b">
        <f t="shared" si="91"/>
        <v>0</v>
      </c>
      <c r="N970" s="4">
        <f t="shared" si="92"/>
        <v>0</v>
      </c>
      <c r="O970" t="b">
        <f t="shared" si="88"/>
        <v>0</v>
      </c>
      <c r="P970" s="4">
        <v>2</v>
      </c>
      <c r="AI970">
        <f t="shared" ca="1" si="89"/>
        <v>6.0857062443204653</v>
      </c>
      <c r="AJ970">
        <f t="shared" ca="1" si="90"/>
        <v>-13.936194286474342</v>
      </c>
    </row>
    <row r="971" spans="1:36" x14ac:dyDescent="0.2">
      <c r="A971">
        <v>8</v>
      </c>
      <c r="B971">
        <v>6</v>
      </c>
      <c r="C971" t="s">
        <v>117</v>
      </c>
      <c r="D971" t="s">
        <v>217</v>
      </c>
      <c r="E971" t="s">
        <v>218</v>
      </c>
      <c r="F971" t="s">
        <v>54</v>
      </c>
      <c r="G971" t="s">
        <v>55</v>
      </c>
      <c r="H971">
        <v>-3</v>
      </c>
      <c r="I971">
        <v>-9</v>
      </c>
      <c r="J971">
        <v>75</v>
      </c>
      <c r="K971">
        <v>69</v>
      </c>
      <c r="L971">
        <v>0</v>
      </c>
      <c r="M971" t="b">
        <f t="shared" si="91"/>
        <v>0</v>
      </c>
      <c r="N971" s="4">
        <f t="shared" si="92"/>
        <v>0</v>
      </c>
      <c r="O971" t="b">
        <f t="shared" si="88"/>
        <v>0</v>
      </c>
      <c r="P971" s="4">
        <v>2</v>
      </c>
      <c r="AI971">
        <f t="shared" ca="1" si="89"/>
        <v>6.0090393400220936</v>
      </c>
      <c r="AJ971">
        <f t="shared" ca="1" si="90"/>
        <v>-9.0240699811977692</v>
      </c>
    </row>
    <row r="972" spans="1:36" x14ac:dyDescent="0.2">
      <c r="A972">
        <v>29</v>
      </c>
      <c r="B972">
        <v>6</v>
      </c>
      <c r="C972" t="s">
        <v>117</v>
      </c>
      <c r="D972" t="s">
        <v>70</v>
      </c>
      <c r="E972" t="s">
        <v>71</v>
      </c>
      <c r="F972" t="s">
        <v>120</v>
      </c>
      <c r="G972" t="s">
        <v>121</v>
      </c>
      <c r="H972">
        <v>-9</v>
      </c>
      <c r="I972">
        <v>-17</v>
      </c>
      <c r="J972">
        <v>69</v>
      </c>
      <c r="K972">
        <v>61</v>
      </c>
      <c r="L972">
        <v>1</v>
      </c>
      <c r="M972" t="b">
        <f t="shared" si="91"/>
        <v>0</v>
      </c>
      <c r="N972" s="4">
        <f t="shared" si="92"/>
        <v>0</v>
      </c>
      <c r="O972" t="b">
        <f t="shared" si="88"/>
        <v>0</v>
      </c>
      <c r="P972" s="4">
        <v>2</v>
      </c>
      <c r="AI972">
        <f t="shared" ca="1" si="89"/>
        <v>6.0013985616685908</v>
      </c>
      <c r="AJ972">
        <f t="shared" ca="1" si="90"/>
        <v>-16.93515106753696</v>
      </c>
    </row>
    <row r="973" spans="1:36" x14ac:dyDescent="0.2">
      <c r="A973">
        <v>21</v>
      </c>
      <c r="B973">
        <v>5</v>
      </c>
      <c r="C973" t="s">
        <v>117</v>
      </c>
      <c r="D973" t="s">
        <v>128</v>
      </c>
      <c r="E973" t="s">
        <v>83</v>
      </c>
      <c r="F973" t="s">
        <v>317</v>
      </c>
      <c r="G973" t="s">
        <v>318</v>
      </c>
      <c r="H973">
        <v>1</v>
      </c>
      <c r="I973">
        <v>-6</v>
      </c>
      <c r="J973">
        <v>83</v>
      </c>
      <c r="K973">
        <v>76</v>
      </c>
      <c r="L973">
        <v>0</v>
      </c>
      <c r="M973" t="b">
        <f t="shared" si="91"/>
        <v>0</v>
      </c>
      <c r="N973" s="4">
        <f t="shared" si="92"/>
        <v>0</v>
      </c>
      <c r="O973" t="b">
        <f t="shared" si="88"/>
        <v>0</v>
      </c>
      <c r="P973" s="4">
        <v>2</v>
      </c>
      <c r="AI973">
        <f t="shared" ca="1" si="89"/>
        <v>5.0873135380699344</v>
      </c>
      <c r="AJ973">
        <f t="shared" ca="1" si="90"/>
        <v>-6.0720386269403939</v>
      </c>
    </row>
    <row r="974" spans="1:36" x14ac:dyDescent="0.2">
      <c r="A974">
        <v>27</v>
      </c>
      <c r="B974">
        <v>4</v>
      </c>
      <c r="C974" t="s">
        <v>117</v>
      </c>
      <c r="D974" t="s">
        <v>445</v>
      </c>
      <c r="E974" t="s">
        <v>446</v>
      </c>
      <c r="F974" t="s">
        <v>54</v>
      </c>
      <c r="G974" t="s">
        <v>55</v>
      </c>
      <c r="H974">
        <v>-10</v>
      </c>
      <c r="I974">
        <v>-9</v>
      </c>
      <c r="J974">
        <v>126</v>
      </c>
      <c r="K974">
        <v>127</v>
      </c>
      <c r="L974">
        <v>1</v>
      </c>
      <c r="M974" t="b">
        <f t="shared" si="91"/>
        <v>0</v>
      </c>
      <c r="N974" s="4">
        <f t="shared" si="92"/>
        <v>0</v>
      </c>
      <c r="O974" t="b">
        <f t="shared" si="88"/>
        <v>0</v>
      </c>
      <c r="P974" s="4">
        <v>2</v>
      </c>
      <c r="AI974">
        <f t="shared" ca="1" si="89"/>
        <v>4.0038632220929573</v>
      </c>
      <c r="AJ974">
        <f t="shared" ca="1" si="90"/>
        <v>-9.0560580563647761</v>
      </c>
    </row>
    <row r="975" spans="1:36" x14ac:dyDescent="0.2">
      <c r="A975">
        <v>19</v>
      </c>
      <c r="B975">
        <v>3</v>
      </c>
      <c r="C975" t="s">
        <v>117</v>
      </c>
      <c r="D975" t="s">
        <v>128</v>
      </c>
      <c r="E975" t="s">
        <v>83</v>
      </c>
      <c r="F975" t="s">
        <v>299</v>
      </c>
      <c r="G975" t="s">
        <v>300</v>
      </c>
      <c r="H975">
        <v>4</v>
      </c>
      <c r="I975">
        <v>9</v>
      </c>
      <c r="J975">
        <v>73</v>
      </c>
      <c r="K975">
        <v>78</v>
      </c>
      <c r="L975">
        <v>0</v>
      </c>
      <c r="M975" t="b">
        <f t="shared" si="91"/>
        <v>1</v>
      </c>
      <c r="N975" s="4">
        <f t="shared" si="92"/>
        <v>0</v>
      </c>
      <c r="O975" t="b">
        <f t="shared" si="88"/>
        <v>0</v>
      </c>
      <c r="P975" s="4">
        <v>2</v>
      </c>
      <c r="AI975">
        <f t="shared" ca="1" si="89"/>
        <v>2.9525949724224914</v>
      </c>
      <c r="AJ975">
        <f t="shared" ca="1" si="90"/>
        <v>9.0184045515813889</v>
      </c>
    </row>
    <row r="976" spans="1:36" x14ac:dyDescent="0.2">
      <c r="A976">
        <v>4</v>
      </c>
      <c r="B976">
        <v>2</v>
      </c>
      <c r="C976" t="s">
        <v>117</v>
      </c>
      <c r="D976" t="s">
        <v>439</v>
      </c>
      <c r="E976" t="s">
        <v>440</v>
      </c>
      <c r="F976" t="s">
        <v>128</v>
      </c>
      <c r="G976" t="s">
        <v>83</v>
      </c>
      <c r="H976">
        <v>-10</v>
      </c>
      <c r="I976">
        <v>-16</v>
      </c>
      <c r="J976">
        <v>58</v>
      </c>
      <c r="K976">
        <v>52</v>
      </c>
      <c r="L976">
        <v>1</v>
      </c>
      <c r="M976" t="b">
        <f t="shared" si="91"/>
        <v>0</v>
      </c>
      <c r="N976" s="4">
        <f t="shared" si="92"/>
        <v>0</v>
      </c>
      <c r="O976" t="b">
        <f t="shared" si="88"/>
        <v>0</v>
      </c>
      <c r="P976" s="4">
        <v>2</v>
      </c>
      <c r="AI976">
        <f t="shared" ca="1" si="89"/>
        <v>1.9106696632162414</v>
      </c>
      <c r="AJ976">
        <f t="shared" ca="1" si="90"/>
        <v>-16.004037538973044</v>
      </c>
    </row>
    <row r="977" spans="1:36" x14ac:dyDescent="0.2">
      <c r="A977">
        <v>6</v>
      </c>
      <c r="B977">
        <v>4</v>
      </c>
      <c r="C977" t="s">
        <v>117</v>
      </c>
      <c r="D977" t="s">
        <v>120</v>
      </c>
      <c r="E977" t="s">
        <v>121</v>
      </c>
      <c r="F977" t="s">
        <v>32</v>
      </c>
      <c r="G977" t="s">
        <v>33</v>
      </c>
      <c r="H977">
        <v>-6</v>
      </c>
      <c r="I977">
        <v>-20</v>
      </c>
      <c r="J977">
        <v>55</v>
      </c>
      <c r="K977">
        <v>41</v>
      </c>
      <c r="L977">
        <v>1</v>
      </c>
      <c r="M977" t="b">
        <f t="shared" si="91"/>
        <v>0</v>
      </c>
      <c r="N977" s="4">
        <f t="shared" si="92"/>
        <v>0</v>
      </c>
      <c r="O977" t="b">
        <f t="shared" si="88"/>
        <v>0</v>
      </c>
      <c r="P977" s="4">
        <v>2</v>
      </c>
      <c r="AI977">
        <f t="shared" ca="1" si="89"/>
        <v>4.0609724165273047</v>
      </c>
      <c r="AJ977">
        <f t="shared" ca="1" si="90"/>
        <v>-20.033226044975638</v>
      </c>
    </row>
    <row r="978" spans="1:36" x14ac:dyDescent="0.2">
      <c r="A978">
        <v>6</v>
      </c>
      <c r="B978">
        <v>4</v>
      </c>
      <c r="C978" t="s">
        <v>117</v>
      </c>
      <c r="D978" t="s">
        <v>86</v>
      </c>
      <c r="E978" t="s">
        <v>87</v>
      </c>
      <c r="F978" t="s">
        <v>120</v>
      </c>
      <c r="G978" t="s">
        <v>121</v>
      </c>
      <c r="H978">
        <v>-11</v>
      </c>
      <c r="I978">
        <v>-9</v>
      </c>
      <c r="J978">
        <v>125</v>
      </c>
      <c r="K978">
        <v>127</v>
      </c>
      <c r="L978">
        <v>1</v>
      </c>
      <c r="M978" t="b">
        <f t="shared" si="91"/>
        <v>0</v>
      </c>
      <c r="N978" s="4">
        <f t="shared" si="92"/>
        <v>0</v>
      </c>
      <c r="O978" t="b">
        <f t="shared" si="88"/>
        <v>0</v>
      </c>
      <c r="P978" s="4">
        <v>2</v>
      </c>
      <c r="AI978">
        <f t="shared" ca="1" si="89"/>
        <v>3.9497983677509194</v>
      </c>
      <c r="AJ978">
        <f t="shared" ca="1" si="90"/>
        <v>-9.0778671982581045</v>
      </c>
    </row>
    <row r="979" spans="1:36" x14ac:dyDescent="0.2">
      <c r="A979">
        <v>9</v>
      </c>
      <c r="B979">
        <v>7</v>
      </c>
      <c r="C979" t="s">
        <v>117</v>
      </c>
      <c r="D979" t="s">
        <v>120</v>
      </c>
      <c r="E979" t="s">
        <v>121</v>
      </c>
      <c r="F979" t="s">
        <v>217</v>
      </c>
      <c r="G979" t="s">
        <v>218</v>
      </c>
      <c r="H979">
        <v>19</v>
      </c>
      <c r="I979">
        <v>11</v>
      </c>
      <c r="J979">
        <v>121</v>
      </c>
      <c r="K979">
        <v>113</v>
      </c>
      <c r="L979">
        <v>1</v>
      </c>
      <c r="M979" t="b">
        <f t="shared" si="91"/>
        <v>1</v>
      </c>
      <c r="N979" s="4">
        <f t="shared" si="92"/>
        <v>0</v>
      </c>
      <c r="O979" t="b">
        <f t="shared" si="88"/>
        <v>0</v>
      </c>
      <c r="P979" s="4">
        <v>2</v>
      </c>
      <c r="AI979">
        <f t="shared" ca="1" si="89"/>
        <v>7.0337325007639944</v>
      </c>
      <c r="AJ979">
        <f t="shared" ca="1" si="90"/>
        <v>10.93189207296137</v>
      </c>
    </row>
    <row r="980" spans="1:36" x14ac:dyDescent="0.2">
      <c r="A980">
        <v>16</v>
      </c>
      <c r="B980">
        <v>7</v>
      </c>
      <c r="C980" t="s">
        <v>117</v>
      </c>
      <c r="D980" t="s">
        <v>128</v>
      </c>
      <c r="E980" t="s">
        <v>83</v>
      </c>
      <c r="F980" t="s">
        <v>305</v>
      </c>
      <c r="G980" t="s">
        <v>306</v>
      </c>
      <c r="H980">
        <v>-3</v>
      </c>
      <c r="I980">
        <v>-13</v>
      </c>
      <c r="J980">
        <v>89</v>
      </c>
      <c r="K980">
        <v>79</v>
      </c>
      <c r="L980">
        <v>0</v>
      </c>
      <c r="M980" t="b">
        <f t="shared" si="91"/>
        <v>0</v>
      </c>
      <c r="N980" s="4">
        <f t="shared" si="92"/>
        <v>0</v>
      </c>
      <c r="O980" t="b">
        <f t="shared" si="88"/>
        <v>0</v>
      </c>
      <c r="P980" s="4">
        <v>2</v>
      </c>
      <c r="AI980">
        <f t="shared" ca="1" si="89"/>
        <v>6.9655371410051758</v>
      </c>
      <c r="AJ980">
        <f t="shared" ca="1" si="90"/>
        <v>-12.933976721011991</v>
      </c>
    </row>
    <row r="981" spans="1:36" x14ac:dyDescent="0.2">
      <c r="A981">
        <v>19</v>
      </c>
      <c r="B981">
        <v>3</v>
      </c>
      <c r="C981" t="s">
        <v>117</v>
      </c>
      <c r="D981" t="s">
        <v>128</v>
      </c>
      <c r="E981" t="s">
        <v>83</v>
      </c>
      <c r="F981" t="s">
        <v>305</v>
      </c>
      <c r="G981" t="s">
        <v>306</v>
      </c>
      <c r="H981">
        <v>1</v>
      </c>
      <c r="I981">
        <v>9</v>
      </c>
      <c r="J981">
        <v>90</v>
      </c>
      <c r="K981">
        <v>98</v>
      </c>
      <c r="L981">
        <v>0</v>
      </c>
      <c r="M981" t="b">
        <f t="shared" si="91"/>
        <v>1</v>
      </c>
      <c r="N981" s="4">
        <f t="shared" si="92"/>
        <v>0</v>
      </c>
      <c r="O981" t="b">
        <f t="shared" si="88"/>
        <v>0</v>
      </c>
      <c r="P981" s="4">
        <v>2</v>
      </c>
      <c r="AI981">
        <f t="shared" ca="1" si="89"/>
        <v>3.0315050604818583</v>
      </c>
      <c r="AJ981">
        <f t="shared" ca="1" si="90"/>
        <v>9.0270565428525718</v>
      </c>
    </row>
    <row r="982" spans="1:36" x14ac:dyDescent="0.2">
      <c r="A982">
        <v>14</v>
      </c>
      <c r="B982">
        <v>5</v>
      </c>
      <c r="C982" t="s">
        <v>117</v>
      </c>
      <c r="D982" t="s">
        <v>278</v>
      </c>
      <c r="E982" t="s">
        <v>279</v>
      </c>
      <c r="F982" t="s">
        <v>128</v>
      </c>
      <c r="G982" t="s">
        <v>83</v>
      </c>
      <c r="H982">
        <v>-7</v>
      </c>
      <c r="I982">
        <v>-27</v>
      </c>
      <c r="J982">
        <v>105</v>
      </c>
      <c r="K982">
        <v>85</v>
      </c>
      <c r="L982">
        <v>0</v>
      </c>
      <c r="M982" t="b">
        <f t="shared" si="91"/>
        <v>0</v>
      </c>
      <c r="N982" s="4">
        <f t="shared" si="92"/>
        <v>0</v>
      </c>
      <c r="O982" t="b">
        <f t="shared" si="88"/>
        <v>0</v>
      </c>
      <c r="P982" s="4">
        <v>2</v>
      </c>
      <c r="AI982">
        <f t="shared" ca="1" si="89"/>
        <v>4.9870600763430062</v>
      </c>
      <c r="AJ982">
        <f t="shared" ca="1" si="90"/>
        <v>-27.065813845365657</v>
      </c>
    </row>
    <row r="983" spans="1:36" x14ac:dyDescent="0.2">
      <c r="A983">
        <v>9</v>
      </c>
      <c r="B983">
        <v>7</v>
      </c>
      <c r="C983" t="s">
        <v>117</v>
      </c>
      <c r="D983" t="s">
        <v>215</v>
      </c>
      <c r="E983" t="s">
        <v>216</v>
      </c>
      <c r="F983" t="s">
        <v>128</v>
      </c>
      <c r="G983" t="s">
        <v>83</v>
      </c>
      <c r="H983">
        <v>-7</v>
      </c>
      <c r="I983">
        <v>-4</v>
      </c>
      <c r="J983">
        <v>187</v>
      </c>
      <c r="K983">
        <v>190</v>
      </c>
      <c r="L983">
        <v>0</v>
      </c>
      <c r="M983" t="b">
        <f t="shared" si="91"/>
        <v>0</v>
      </c>
      <c r="N983" s="4">
        <f t="shared" si="92"/>
        <v>0</v>
      </c>
      <c r="O983" t="b">
        <f t="shared" si="88"/>
        <v>0</v>
      </c>
      <c r="P983" s="4">
        <v>1</v>
      </c>
      <c r="AI983">
        <f t="shared" ca="1" si="89"/>
        <v>6.9259009694089766</v>
      </c>
      <c r="AJ983">
        <f t="shared" ca="1" si="90"/>
        <v>-3.9817608748632516</v>
      </c>
    </row>
    <row r="984" spans="1:36" x14ac:dyDescent="0.2">
      <c r="A984">
        <v>15</v>
      </c>
      <c r="B984">
        <v>6</v>
      </c>
      <c r="C984" t="s">
        <v>117</v>
      </c>
      <c r="D984" t="s">
        <v>128</v>
      </c>
      <c r="E984" t="s">
        <v>83</v>
      </c>
      <c r="F984" t="s">
        <v>144</v>
      </c>
      <c r="G984" t="s">
        <v>145</v>
      </c>
      <c r="H984">
        <v>-1</v>
      </c>
      <c r="I984">
        <v>-16</v>
      </c>
      <c r="J984">
        <v>190</v>
      </c>
      <c r="K984">
        <v>175</v>
      </c>
      <c r="L984">
        <v>1</v>
      </c>
      <c r="M984" t="b">
        <f t="shared" si="91"/>
        <v>0</v>
      </c>
      <c r="N984" s="4">
        <f t="shared" si="92"/>
        <v>0</v>
      </c>
      <c r="O984" t="b">
        <f t="shared" si="88"/>
        <v>0</v>
      </c>
      <c r="P984" s="4">
        <v>2</v>
      </c>
      <c r="AI984">
        <f t="shared" ca="1" si="89"/>
        <v>6.0886174654116703</v>
      </c>
      <c r="AJ984">
        <f t="shared" ca="1" si="90"/>
        <v>-16.075633068834428</v>
      </c>
    </row>
    <row r="985" spans="1:36" x14ac:dyDescent="0.2">
      <c r="A985">
        <v>30</v>
      </c>
      <c r="B985">
        <v>7</v>
      </c>
      <c r="C985" t="s">
        <v>117</v>
      </c>
      <c r="D985" t="s">
        <v>278</v>
      </c>
      <c r="E985" t="s">
        <v>279</v>
      </c>
      <c r="F985" t="s">
        <v>120</v>
      </c>
      <c r="G985" t="s">
        <v>121</v>
      </c>
      <c r="H985">
        <v>-4</v>
      </c>
      <c r="I985">
        <v>-10</v>
      </c>
      <c r="J985">
        <v>164</v>
      </c>
      <c r="K985">
        <v>158</v>
      </c>
      <c r="L985">
        <v>0</v>
      </c>
      <c r="M985" t="b">
        <f t="shared" si="91"/>
        <v>0</v>
      </c>
      <c r="N985" s="4">
        <f t="shared" si="92"/>
        <v>0</v>
      </c>
      <c r="O985" t="b">
        <f t="shared" si="88"/>
        <v>0</v>
      </c>
      <c r="P985" s="4">
        <v>2</v>
      </c>
      <c r="AI985">
        <f t="shared" ca="1" si="89"/>
        <v>6.9096674697398139</v>
      </c>
      <c r="AJ985">
        <f t="shared" ca="1" si="90"/>
        <v>-10.015078499370311</v>
      </c>
    </row>
    <row r="986" spans="1:36" x14ac:dyDescent="0.2">
      <c r="A986">
        <v>10</v>
      </c>
      <c r="B986">
        <v>1</v>
      </c>
      <c r="C986" t="s">
        <v>117</v>
      </c>
      <c r="D986" t="s">
        <v>221</v>
      </c>
      <c r="E986" t="s">
        <v>222</v>
      </c>
      <c r="F986" t="s">
        <v>120</v>
      </c>
      <c r="G986" t="s">
        <v>121</v>
      </c>
      <c r="H986">
        <v>28</v>
      </c>
      <c r="I986">
        <v>13</v>
      </c>
      <c r="J986">
        <v>149</v>
      </c>
      <c r="K986">
        <v>134</v>
      </c>
      <c r="L986">
        <v>0</v>
      </c>
      <c r="M986" t="b">
        <f t="shared" si="91"/>
        <v>1</v>
      </c>
      <c r="N986" s="4">
        <f t="shared" si="92"/>
        <v>0</v>
      </c>
      <c r="O986" t="b">
        <f t="shared" si="88"/>
        <v>0</v>
      </c>
      <c r="P986" s="4">
        <v>2</v>
      </c>
      <c r="AI986">
        <f t="shared" ca="1" si="89"/>
        <v>1.0186210142468481</v>
      </c>
      <c r="AJ986">
        <f t="shared" ca="1" si="90"/>
        <v>13.034726856272135</v>
      </c>
    </row>
    <row r="987" spans="1:36" x14ac:dyDescent="0.2">
      <c r="A987">
        <v>22</v>
      </c>
      <c r="B987">
        <v>6</v>
      </c>
      <c r="C987" t="s">
        <v>117</v>
      </c>
      <c r="D987" t="s">
        <v>128</v>
      </c>
      <c r="E987" t="s">
        <v>83</v>
      </c>
      <c r="F987" t="s">
        <v>453</v>
      </c>
      <c r="G987" t="s">
        <v>454</v>
      </c>
      <c r="H987">
        <v>-1</v>
      </c>
      <c r="I987">
        <v>-6</v>
      </c>
      <c r="J987">
        <v>69</v>
      </c>
      <c r="K987">
        <v>64</v>
      </c>
      <c r="L987">
        <v>1</v>
      </c>
      <c r="M987" t="b">
        <f t="shared" si="91"/>
        <v>0</v>
      </c>
      <c r="N987" s="4">
        <f t="shared" si="92"/>
        <v>0</v>
      </c>
      <c r="O987" t="b">
        <f t="shared" si="88"/>
        <v>0</v>
      </c>
      <c r="P987" s="4">
        <v>2</v>
      </c>
      <c r="AI987">
        <f t="shared" ca="1" si="89"/>
        <v>5.9238892755297661</v>
      </c>
      <c r="AJ987">
        <f t="shared" ca="1" si="90"/>
        <v>-5.9220175633500629</v>
      </c>
    </row>
    <row r="988" spans="1:36" x14ac:dyDescent="0.2">
      <c r="A988">
        <v>5</v>
      </c>
      <c r="B988">
        <v>3</v>
      </c>
      <c r="C988" t="s">
        <v>117</v>
      </c>
      <c r="D988" t="s">
        <v>307</v>
      </c>
      <c r="E988" t="s">
        <v>308</v>
      </c>
      <c r="F988" t="s">
        <v>120</v>
      </c>
      <c r="G988" t="s">
        <v>121</v>
      </c>
      <c r="H988">
        <v>35</v>
      </c>
      <c r="I988">
        <v>22</v>
      </c>
      <c r="J988">
        <v>119</v>
      </c>
      <c r="K988">
        <v>106</v>
      </c>
      <c r="L988">
        <v>1</v>
      </c>
      <c r="M988" t="b">
        <f t="shared" si="91"/>
        <v>1</v>
      </c>
      <c r="N988" s="4">
        <f t="shared" si="92"/>
        <v>0</v>
      </c>
      <c r="O988" t="b">
        <f t="shared" si="88"/>
        <v>0</v>
      </c>
      <c r="P988" s="4">
        <v>2</v>
      </c>
      <c r="AI988">
        <f t="shared" ca="1" si="89"/>
        <v>2.9770507644054507</v>
      </c>
      <c r="AJ988">
        <f t="shared" ca="1" si="90"/>
        <v>22.06259033330452</v>
      </c>
    </row>
    <row r="989" spans="1:36" x14ac:dyDescent="0.2">
      <c r="A989">
        <v>13</v>
      </c>
      <c r="B989">
        <v>4</v>
      </c>
      <c r="C989" t="s">
        <v>117</v>
      </c>
      <c r="D989" t="s">
        <v>80</v>
      </c>
      <c r="E989" t="s">
        <v>81</v>
      </c>
      <c r="F989" t="s">
        <v>120</v>
      </c>
      <c r="G989" t="s">
        <v>121</v>
      </c>
      <c r="H989">
        <v>-7</v>
      </c>
      <c r="I989">
        <v>-7</v>
      </c>
      <c r="J989">
        <v>138</v>
      </c>
      <c r="K989">
        <v>138</v>
      </c>
      <c r="L989">
        <v>0</v>
      </c>
      <c r="M989" t="b">
        <f t="shared" si="91"/>
        <v>0</v>
      </c>
      <c r="N989" s="4">
        <f t="shared" si="92"/>
        <v>0</v>
      </c>
      <c r="O989" t="b">
        <f t="shared" si="88"/>
        <v>0</v>
      </c>
      <c r="P989" s="4">
        <v>2</v>
      </c>
      <c r="AI989">
        <f t="shared" ca="1" si="89"/>
        <v>4.0175111356019215</v>
      </c>
      <c r="AJ989">
        <f t="shared" ca="1" si="90"/>
        <v>-7.0095590952240761</v>
      </c>
    </row>
    <row r="990" spans="1:36" x14ac:dyDescent="0.2">
      <c r="A990">
        <v>15</v>
      </c>
      <c r="B990">
        <v>6</v>
      </c>
      <c r="C990" t="s">
        <v>117</v>
      </c>
      <c r="D990" t="s">
        <v>261</v>
      </c>
      <c r="E990" t="s">
        <v>28</v>
      </c>
      <c r="F990" t="s">
        <v>120</v>
      </c>
      <c r="G990" t="s">
        <v>121</v>
      </c>
      <c r="H990">
        <v>34</v>
      </c>
      <c r="I990">
        <v>23</v>
      </c>
      <c r="J990">
        <v>81</v>
      </c>
      <c r="K990">
        <v>70</v>
      </c>
      <c r="L990">
        <v>0</v>
      </c>
      <c r="M990" t="b">
        <f t="shared" si="91"/>
        <v>1</v>
      </c>
      <c r="N990" s="4">
        <f t="shared" si="92"/>
        <v>0</v>
      </c>
      <c r="O990" t="b">
        <f t="shared" si="88"/>
        <v>0</v>
      </c>
      <c r="P990" s="4">
        <v>2</v>
      </c>
      <c r="AI990">
        <f t="shared" ca="1" si="89"/>
        <v>5.9065292765198407</v>
      </c>
      <c r="AJ990">
        <f t="shared" ca="1" si="90"/>
        <v>22.928119895008386</v>
      </c>
    </row>
    <row r="991" spans="1:36" x14ac:dyDescent="0.2">
      <c r="A991">
        <v>28</v>
      </c>
      <c r="B991">
        <v>5</v>
      </c>
      <c r="C991" t="s">
        <v>117</v>
      </c>
      <c r="D991" t="s">
        <v>455</v>
      </c>
      <c r="E991" t="s">
        <v>456</v>
      </c>
      <c r="F991" t="s">
        <v>128</v>
      </c>
      <c r="G991" t="s">
        <v>83</v>
      </c>
      <c r="H991">
        <v>-3</v>
      </c>
      <c r="I991">
        <v>-11</v>
      </c>
      <c r="J991">
        <v>88</v>
      </c>
      <c r="K991">
        <v>80</v>
      </c>
      <c r="L991">
        <v>0</v>
      </c>
      <c r="M991" t="b">
        <f t="shared" si="91"/>
        <v>0</v>
      </c>
      <c r="N991" s="4">
        <f t="shared" si="92"/>
        <v>0</v>
      </c>
      <c r="O991" t="b">
        <f t="shared" si="88"/>
        <v>0</v>
      </c>
      <c r="P991" s="4">
        <v>2</v>
      </c>
      <c r="AI991">
        <f t="shared" ca="1" si="89"/>
        <v>5.0570572071584712</v>
      </c>
      <c r="AJ991">
        <f t="shared" ca="1" si="90"/>
        <v>-10.94542941966491</v>
      </c>
    </row>
    <row r="992" spans="1:36" x14ac:dyDescent="0.2">
      <c r="A992">
        <v>28</v>
      </c>
      <c r="B992">
        <v>5</v>
      </c>
      <c r="C992" t="s">
        <v>117</v>
      </c>
      <c r="D992" t="s">
        <v>128</v>
      </c>
      <c r="E992" t="s">
        <v>83</v>
      </c>
      <c r="F992" t="s">
        <v>106</v>
      </c>
      <c r="G992" t="s">
        <v>107</v>
      </c>
      <c r="H992">
        <v>-5</v>
      </c>
      <c r="I992">
        <v>-16</v>
      </c>
      <c r="J992">
        <v>123</v>
      </c>
      <c r="K992">
        <v>112</v>
      </c>
      <c r="L992">
        <v>0</v>
      </c>
      <c r="M992" t="b">
        <f t="shared" si="91"/>
        <v>0</v>
      </c>
      <c r="N992" s="4">
        <f t="shared" si="92"/>
        <v>0</v>
      </c>
      <c r="O992" t="b">
        <f t="shared" si="88"/>
        <v>0</v>
      </c>
      <c r="P992" s="4">
        <v>2</v>
      </c>
      <c r="AI992">
        <f t="shared" ca="1" si="89"/>
        <v>4.9733344669572306</v>
      </c>
      <c r="AJ992">
        <f t="shared" ca="1" si="90"/>
        <v>-16.028548590099263</v>
      </c>
    </row>
    <row r="993" spans="1:36" x14ac:dyDescent="0.2">
      <c r="A993">
        <v>8</v>
      </c>
      <c r="B993">
        <v>6</v>
      </c>
      <c r="C993" t="s">
        <v>117</v>
      </c>
      <c r="D993" t="s">
        <v>120</v>
      </c>
      <c r="E993" t="s">
        <v>121</v>
      </c>
      <c r="F993" t="s">
        <v>126</v>
      </c>
      <c r="G993" t="s">
        <v>127</v>
      </c>
      <c r="H993">
        <v>-1</v>
      </c>
      <c r="I993">
        <v>5</v>
      </c>
      <c r="J993">
        <v>195</v>
      </c>
      <c r="K993">
        <v>201</v>
      </c>
      <c r="L993">
        <v>1</v>
      </c>
      <c r="M993" t="b">
        <f t="shared" si="91"/>
        <v>1</v>
      </c>
      <c r="N993" s="4">
        <f t="shared" si="92"/>
        <v>0</v>
      </c>
      <c r="O993" t="b">
        <f t="shared" si="88"/>
        <v>0</v>
      </c>
      <c r="P993" s="4">
        <v>1</v>
      </c>
      <c r="AI993">
        <f t="shared" ca="1" si="89"/>
        <v>5.9694740034279157</v>
      </c>
      <c r="AJ993">
        <f t="shared" ca="1" si="90"/>
        <v>4.9730139778024034</v>
      </c>
    </row>
    <row r="994" spans="1:36" x14ac:dyDescent="0.2">
      <c r="A994">
        <v>26</v>
      </c>
      <c r="B994">
        <v>3</v>
      </c>
      <c r="C994" t="s">
        <v>117</v>
      </c>
      <c r="D994" t="s">
        <v>128</v>
      </c>
      <c r="E994" t="s">
        <v>83</v>
      </c>
      <c r="F994" t="s">
        <v>110</v>
      </c>
      <c r="G994" t="s">
        <v>111</v>
      </c>
      <c r="H994">
        <v>-4</v>
      </c>
      <c r="I994">
        <v>-4</v>
      </c>
      <c r="J994">
        <v>172</v>
      </c>
      <c r="K994">
        <v>172</v>
      </c>
      <c r="L994">
        <v>0</v>
      </c>
      <c r="M994" t="b">
        <f t="shared" si="91"/>
        <v>0</v>
      </c>
      <c r="N994" s="4">
        <f t="shared" si="92"/>
        <v>0</v>
      </c>
      <c r="O994" t="b">
        <f t="shared" si="88"/>
        <v>0</v>
      </c>
      <c r="P994" s="4">
        <v>2</v>
      </c>
      <c r="AI994">
        <f t="shared" ca="1" si="89"/>
        <v>2.9100479551721588</v>
      </c>
      <c r="AJ994">
        <f t="shared" ca="1" si="90"/>
        <v>-4.044749990673882</v>
      </c>
    </row>
    <row r="995" spans="1:36" x14ac:dyDescent="0.2">
      <c r="A995">
        <v>9</v>
      </c>
      <c r="B995">
        <v>7</v>
      </c>
      <c r="C995" t="s">
        <v>117</v>
      </c>
      <c r="D995" t="s">
        <v>375</v>
      </c>
      <c r="E995" t="s">
        <v>376</v>
      </c>
      <c r="F995" t="s">
        <v>128</v>
      </c>
      <c r="G995" t="s">
        <v>83</v>
      </c>
      <c r="H995">
        <v>21</v>
      </c>
      <c r="I995">
        <v>27</v>
      </c>
      <c r="J995">
        <v>106</v>
      </c>
      <c r="K995">
        <v>112</v>
      </c>
      <c r="L995">
        <v>0</v>
      </c>
      <c r="M995" t="b">
        <f t="shared" si="91"/>
        <v>1</v>
      </c>
      <c r="N995" s="4">
        <f t="shared" si="92"/>
        <v>0</v>
      </c>
      <c r="O995" t="b">
        <f t="shared" si="88"/>
        <v>0</v>
      </c>
      <c r="P995" s="4">
        <v>2</v>
      </c>
      <c r="AI995">
        <f t="shared" ca="1" si="89"/>
        <v>7.0743443989832473</v>
      </c>
      <c r="AJ995">
        <f t="shared" ca="1" si="90"/>
        <v>26.992151964293701</v>
      </c>
    </row>
    <row r="996" spans="1:36" x14ac:dyDescent="0.2">
      <c r="A996">
        <v>29</v>
      </c>
      <c r="B996">
        <v>6</v>
      </c>
      <c r="C996" t="s">
        <v>117</v>
      </c>
      <c r="D996" t="s">
        <v>128</v>
      </c>
      <c r="E996" t="s">
        <v>83</v>
      </c>
      <c r="F996" t="s">
        <v>457</v>
      </c>
      <c r="G996" t="s">
        <v>458</v>
      </c>
      <c r="H996">
        <v>-8</v>
      </c>
      <c r="I996">
        <v>-1</v>
      </c>
      <c r="J996">
        <v>79</v>
      </c>
      <c r="K996">
        <v>86</v>
      </c>
      <c r="L996">
        <v>1</v>
      </c>
      <c r="M996" t="b">
        <f t="shared" si="91"/>
        <v>0</v>
      </c>
      <c r="N996" s="4">
        <f t="shared" si="92"/>
        <v>0</v>
      </c>
      <c r="O996" t="b">
        <f t="shared" si="88"/>
        <v>0</v>
      </c>
      <c r="P996" s="4">
        <v>2</v>
      </c>
      <c r="AI996">
        <f t="shared" ca="1" si="89"/>
        <v>6.0001504205959497</v>
      </c>
      <c r="AJ996">
        <f t="shared" ca="1" si="90"/>
        <v>-0.93490976811103599</v>
      </c>
    </row>
    <row r="997" spans="1:36" x14ac:dyDescent="0.2">
      <c r="A997">
        <v>14</v>
      </c>
      <c r="B997">
        <v>5</v>
      </c>
      <c r="C997" t="s">
        <v>117</v>
      </c>
      <c r="D997" t="s">
        <v>54</v>
      </c>
      <c r="E997" t="s">
        <v>55</v>
      </c>
      <c r="F997" t="s">
        <v>217</v>
      </c>
      <c r="G997" t="s">
        <v>218</v>
      </c>
      <c r="H997">
        <v>3</v>
      </c>
      <c r="I997">
        <v>2</v>
      </c>
      <c r="J997">
        <v>72</v>
      </c>
      <c r="K997">
        <v>71</v>
      </c>
      <c r="L997">
        <v>1</v>
      </c>
      <c r="M997" t="b">
        <f t="shared" si="91"/>
        <v>1</v>
      </c>
      <c r="N997" s="4">
        <f t="shared" si="92"/>
        <v>0</v>
      </c>
      <c r="O997" t="b">
        <f t="shared" si="88"/>
        <v>0</v>
      </c>
      <c r="P997" s="4">
        <v>2</v>
      </c>
      <c r="AI997">
        <f t="shared" ca="1" si="89"/>
        <v>5.0058608337988053</v>
      </c>
      <c r="AJ997">
        <f t="shared" ca="1" si="90"/>
        <v>1.9979785873017502</v>
      </c>
    </row>
    <row r="998" spans="1:36" x14ac:dyDescent="0.2">
      <c r="A998">
        <v>12</v>
      </c>
      <c r="B998">
        <v>3</v>
      </c>
      <c r="C998" t="s">
        <v>117</v>
      </c>
      <c r="D998" t="s">
        <v>459</v>
      </c>
      <c r="E998" t="s">
        <v>460</v>
      </c>
      <c r="F998" t="s">
        <v>54</v>
      </c>
      <c r="G998" t="s">
        <v>55</v>
      </c>
      <c r="H998">
        <v>-8</v>
      </c>
      <c r="I998">
        <v>-3</v>
      </c>
      <c r="J998">
        <v>93</v>
      </c>
      <c r="K998">
        <v>98</v>
      </c>
      <c r="L998">
        <v>1</v>
      </c>
      <c r="M998" t="b">
        <f t="shared" si="91"/>
        <v>0</v>
      </c>
      <c r="N998" s="4">
        <f t="shared" si="92"/>
        <v>0</v>
      </c>
      <c r="O998" t="b">
        <f t="shared" si="88"/>
        <v>0</v>
      </c>
      <c r="P998" s="4">
        <v>2</v>
      </c>
      <c r="AI998">
        <f t="shared" ca="1" si="89"/>
        <v>3.0846257421438108</v>
      </c>
      <c r="AJ998">
        <f t="shared" ca="1" si="90"/>
        <v>-3.0301438919123056</v>
      </c>
    </row>
    <row r="999" spans="1:36" x14ac:dyDescent="0.2">
      <c r="A999">
        <v>13</v>
      </c>
      <c r="B999">
        <v>4</v>
      </c>
      <c r="C999" t="s">
        <v>117</v>
      </c>
      <c r="D999" t="s">
        <v>459</v>
      </c>
      <c r="E999" t="s">
        <v>460</v>
      </c>
      <c r="F999" t="s">
        <v>54</v>
      </c>
      <c r="G999" t="s">
        <v>55</v>
      </c>
      <c r="H999">
        <v>-4</v>
      </c>
      <c r="I999">
        <v>0</v>
      </c>
      <c r="J999">
        <v>93</v>
      </c>
      <c r="K999">
        <v>97</v>
      </c>
      <c r="L999">
        <v>0</v>
      </c>
      <c r="M999" t="b">
        <f t="shared" si="91"/>
        <v>0</v>
      </c>
      <c r="N999" s="4">
        <f t="shared" si="92"/>
        <v>0</v>
      </c>
      <c r="O999" t="b">
        <f t="shared" si="88"/>
        <v>0</v>
      </c>
      <c r="P999" s="4">
        <v>2</v>
      </c>
      <c r="AI999">
        <f t="shared" ca="1" si="89"/>
        <v>3.9380037245374164</v>
      </c>
      <c r="AJ999">
        <f t="shared" ca="1" si="90"/>
        <v>1.5525575153349402E-2</v>
      </c>
    </row>
    <row r="1000" spans="1:36" x14ac:dyDescent="0.2">
      <c r="A1000">
        <v>28</v>
      </c>
      <c r="B1000">
        <v>5</v>
      </c>
      <c r="C1000" t="s">
        <v>117</v>
      </c>
      <c r="D1000" t="s">
        <v>54</v>
      </c>
      <c r="E1000" t="s">
        <v>55</v>
      </c>
      <c r="F1000" t="s">
        <v>375</v>
      </c>
      <c r="G1000" t="s">
        <v>376</v>
      </c>
      <c r="H1000">
        <v>-5</v>
      </c>
      <c r="I1000">
        <v>-5</v>
      </c>
      <c r="J1000">
        <v>113</v>
      </c>
      <c r="K1000">
        <v>113</v>
      </c>
      <c r="L1000">
        <v>1</v>
      </c>
      <c r="M1000" t="b">
        <f t="shared" si="91"/>
        <v>0</v>
      </c>
      <c r="N1000" s="4">
        <f t="shared" si="92"/>
        <v>0</v>
      </c>
      <c r="O1000" t="b">
        <f t="shared" si="88"/>
        <v>0</v>
      </c>
      <c r="P1000" s="4">
        <v>2</v>
      </c>
      <c r="AI1000">
        <f t="shared" ca="1" si="89"/>
        <v>4.9652825243837917</v>
      </c>
      <c r="AJ1000">
        <f t="shared" ca="1" si="90"/>
        <v>-5.0144293929336294</v>
      </c>
    </row>
    <row r="1001" spans="1:36" x14ac:dyDescent="0.2">
      <c r="A1001">
        <v>7</v>
      </c>
      <c r="B1001">
        <v>5</v>
      </c>
      <c r="C1001" t="s">
        <v>117</v>
      </c>
      <c r="D1001" t="s">
        <v>73</v>
      </c>
      <c r="E1001" t="s">
        <v>74</v>
      </c>
      <c r="F1001" t="s">
        <v>333</v>
      </c>
      <c r="G1001" t="s">
        <v>334</v>
      </c>
      <c r="H1001">
        <v>-5</v>
      </c>
      <c r="I1001">
        <v>-27</v>
      </c>
      <c r="J1001">
        <v>98</v>
      </c>
      <c r="K1001">
        <v>76</v>
      </c>
      <c r="L1001">
        <v>0</v>
      </c>
      <c r="M1001" t="b">
        <f t="shared" si="91"/>
        <v>0</v>
      </c>
      <c r="N1001" s="4">
        <f t="shared" si="92"/>
        <v>0</v>
      </c>
      <c r="O1001" t="b">
        <f t="shared" si="88"/>
        <v>0</v>
      </c>
      <c r="P1001" s="4">
        <v>2</v>
      </c>
      <c r="AI1001">
        <f t="shared" ca="1" si="89"/>
        <v>4.9383808797840514</v>
      </c>
      <c r="AJ1001">
        <f t="shared" ca="1" si="90"/>
        <v>-27.026405825001444</v>
      </c>
    </row>
    <row r="1002" spans="1:36" x14ac:dyDescent="0.2">
      <c r="A1002">
        <v>22</v>
      </c>
      <c r="B1002">
        <v>6</v>
      </c>
      <c r="C1002" t="s">
        <v>117</v>
      </c>
      <c r="D1002" t="s">
        <v>461</v>
      </c>
      <c r="E1002" t="s">
        <v>462</v>
      </c>
      <c r="F1002" t="s">
        <v>37</v>
      </c>
      <c r="G1002" t="s">
        <v>38</v>
      </c>
      <c r="H1002">
        <v>-5</v>
      </c>
      <c r="I1002">
        <v>-15</v>
      </c>
      <c r="J1002">
        <v>70</v>
      </c>
      <c r="K1002">
        <v>60</v>
      </c>
      <c r="L1002">
        <v>1</v>
      </c>
      <c r="M1002" t="b">
        <f t="shared" si="91"/>
        <v>0</v>
      </c>
      <c r="N1002" s="4">
        <f t="shared" si="92"/>
        <v>0</v>
      </c>
      <c r="O1002" t="b">
        <f t="shared" si="88"/>
        <v>0</v>
      </c>
      <c r="P1002" s="4">
        <v>2</v>
      </c>
      <c r="AI1002">
        <f t="shared" ca="1" si="89"/>
        <v>5.9533225671299661</v>
      </c>
      <c r="AJ1002">
        <f t="shared" ca="1" si="90"/>
        <v>-14.957812885067401</v>
      </c>
    </row>
    <row r="1003" spans="1:36" x14ac:dyDescent="0.2">
      <c r="A1003">
        <v>4</v>
      </c>
      <c r="B1003">
        <v>2</v>
      </c>
      <c r="C1003" t="s">
        <v>117</v>
      </c>
      <c r="D1003" t="s">
        <v>37</v>
      </c>
      <c r="E1003" t="s">
        <v>38</v>
      </c>
      <c r="F1003" t="s">
        <v>455</v>
      </c>
      <c r="G1003" t="s">
        <v>456</v>
      </c>
      <c r="H1003">
        <v>-2</v>
      </c>
      <c r="I1003">
        <v>-10</v>
      </c>
      <c r="J1003">
        <v>80</v>
      </c>
      <c r="K1003">
        <v>72</v>
      </c>
      <c r="L1003">
        <v>0</v>
      </c>
      <c r="M1003" t="b">
        <f t="shared" si="91"/>
        <v>0</v>
      </c>
      <c r="N1003" s="4">
        <f t="shared" si="92"/>
        <v>0</v>
      </c>
      <c r="O1003" t="b">
        <f t="shared" si="88"/>
        <v>0</v>
      </c>
      <c r="P1003" s="4">
        <v>2</v>
      </c>
      <c r="AI1003">
        <f t="shared" ca="1" si="89"/>
        <v>2.0416583262135815</v>
      </c>
      <c r="AJ1003">
        <f t="shared" ca="1" si="90"/>
        <v>-9.955990935676283</v>
      </c>
    </row>
    <row r="1004" spans="1:36" x14ac:dyDescent="0.2">
      <c r="A1004">
        <v>31</v>
      </c>
      <c r="B1004">
        <v>1</v>
      </c>
      <c r="C1004" t="s">
        <v>117</v>
      </c>
      <c r="D1004" t="s">
        <v>280</v>
      </c>
      <c r="E1004" t="s">
        <v>281</v>
      </c>
      <c r="F1004" t="s">
        <v>126</v>
      </c>
      <c r="G1004" t="s">
        <v>127</v>
      </c>
      <c r="H1004">
        <v>-1</v>
      </c>
      <c r="I1004">
        <v>3</v>
      </c>
      <c r="J1004">
        <v>115</v>
      </c>
      <c r="K1004">
        <v>119</v>
      </c>
      <c r="L1004">
        <v>0</v>
      </c>
      <c r="M1004" t="b">
        <f t="shared" si="91"/>
        <v>1</v>
      </c>
      <c r="N1004" s="4">
        <f t="shared" si="92"/>
        <v>0</v>
      </c>
      <c r="O1004" t="b">
        <f t="shared" si="88"/>
        <v>0</v>
      </c>
      <c r="P1004" s="4">
        <v>2</v>
      </c>
      <c r="AI1004">
        <f t="shared" ca="1" si="89"/>
        <v>1.0300455145712819</v>
      </c>
      <c r="AJ1004">
        <f t="shared" ca="1" si="90"/>
        <v>3.0979757953083404</v>
      </c>
    </row>
    <row r="1005" spans="1:36" x14ac:dyDescent="0.2">
      <c r="A1005">
        <v>16</v>
      </c>
      <c r="B1005">
        <v>7</v>
      </c>
      <c r="C1005" t="s">
        <v>117</v>
      </c>
      <c r="D1005" t="s">
        <v>73</v>
      </c>
      <c r="E1005" t="s">
        <v>74</v>
      </c>
      <c r="F1005" t="s">
        <v>215</v>
      </c>
      <c r="G1005" t="s">
        <v>216</v>
      </c>
      <c r="H1005">
        <v>-1</v>
      </c>
      <c r="I1005">
        <v>-1</v>
      </c>
      <c r="J1005">
        <v>98</v>
      </c>
      <c r="K1005">
        <v>98</v>
      </c>
      <c r="L1005">
        <v>1</v>
      </c>
      <c r="M1005" t="b">
        <f t="shared" si="91"/>
        <v>0</v>
      </c>
      <c r="N1005" s="4">
        <f t="shared" si="92"/>
        <v>0</v>
      </c>
      <c r="O1005" t="b">
        <f t="shared" si="88"/>
        <v>0</v>
      </c>
      <c r="P1005" s="4">
        <v>2</v>
      </c>
      <c r="AI1005">
        <f t="shared" ca="1" si="89"/>
        <v>7.0580858367997763</v>
      </c>
      <c r="AJ1005">
        <f t="shared" ca="1" si="90"/>
        <v>-1.0571177207216602</v>
      </c>
    </row>
    <row r="1006" spans="1:36" x14ac:dyDescent="0.2">
      <c r="A1006">
        <v>10</v>
      </c>
      <c r="B1006">
        <v>1</v>
      </c>
      <c r="C1006" t="s">
        <v>117</v>
      </c>
      <c r="D1006" t="s">
        <v>144</v>
      </c>
      <c r="E1006" t="s">
        <v>145</v>
      </c>
      <c r="F1006" t="s">
        <v>126</v>
      </c>
      <c r="G1006" t="s">
        <v>127</v>
      </c>
      <c r="H1006">
        <v>-7</v>
      </c>
      <c r="I1006">
        <v>0</v>
      </c>
      <c r="J1006">
        <v>178</v>
      </c>
      <c r="K1006">
        <v>185</v>
      </c>
      <c r="L1006">
        <v>1</v>
      </c>
      <c r="M1006" t="b">
        <f t="shared" si="91"/>
        <v>0</v>
      </c>
      <c r="N1006" s="4">
        <f t="shared" si="92"/>
        <v>0</v>
      </c>
      <c r="O1006" t="b">
        <f t="shared" si="88"/>
        <v>0</v>
      </c>
      <c r="P1006" s="4">
        <v>2</v>
      </c>
      <c r="AI1006">
        <f t="shared" ca="1" si="89"/>
        <v>1.0714299702859806</v>
      </c>
      <c r="AJ1006">
        <f t="shared" ca="1" si="90"/>
        <v>-4.7447405775962292E-2</v>
      </c>
    </row>
    <row r="1007" spans="1:36" x14ac:dyDescent="0.2">
      <c r="A1007">
        <v>19</v>
      </c>
      <c r="B1007">
        <v>3</v>
      </c>
      <c r="C1007" t="s">
        <v>117</v>
      </c>
      <c r="D1007" t="s">
        <v>37</v>
      </c>
      <c r="E1007" t="s">
        <v>38</v>
      </c>
      <c r="F1007" t="s">
        <v>463</v>
      </c>
      <c r="G1007" t="s">
        <v>464</v>
      </c>
      <c r="H1007">
        <v>-2</v>
      </c>
      <c r="I1007">
        <v>2</v>
      </c>
      <c r="J1007">
        <v>60</v>
      </c>
      <c r="K1007">
        <v>64</v>
      </c>
      <c r="L1007">
        <v>1</v>
      </c>
      <c r="M1007" t="b">
        <f t="shared" si="91"/>
        <v>1</v>
      </c>
      <c r="N1007" s="4">
        <f t="shared" si="92"/>
        <v>0</v>
      </c>
      <c r="O1007" t="b">
        <f t="shared" si="88"/>
        <v>0</v>
      </c>
      <c r="P1007" s="4">
        <v>2</v>
      </c>
      <c r="AI1007">
        <f t="shared" ca="1" si="89"/>
        <v>2.968307046453404</v>
      </c>
      <c r="AJ1007">
        <f t="shared" ca="1" si="90"/>
        <v>2.0718757783508921</v>
      </c>
    </row>
    <row r="1008" spans="1:36" x14ac:dyDescent="0.2">
      <c r="A1008">
        <v>18</v>
      </c>
      <c r="B1008">
        <v>2</v>
      </c>
      <c r="C1008" t="s">
        <v>117</v>
      </c>
      <c r="D1008" t="s">
        <v>37</v>
      </c>
      <c r="E1008" t="s">
        <v>38</v>
      </c>
      <c r="F1008" t="s">
        <v>441</v>
      </c>
      <c r="G1008" t="s">
        <v>442</v>
      </c>
      <c r="H1008">
        <v>23</v>
      </c>
      <c r="I1008">
        <v>17</v>
      </c>
      <c r="J1008">
        <v>102</v>
      </c>
      <c r="K1008">
        <v>96</v>
      </c>
      <c r="L1008">
        <v>0</v>
      </c>
      <c r="M1008" t="b">
        <f t="shared" si="91"/>
        <v>1</v>
      </c>
      <c r="N1008" s="4">
        <f t="shared" si="92"/>
        <v>0</v>
      </c>
      <c r="O1008" t="b">
        <f t="shared" si="88"/>
        <v>0</v>
      </c>
      <c r="P1008" s="4">
        <v>2</v>
      </c>
      <c r="AI1008">
        <f t="shared" ca="1" si="89"/>
        <v>1.9296124999933872</v>
      </c>
      <c r="AJ1008">
        <f t="shared" ca="1" si="90"/>
        <v>16.906958797217371</v>
      </c>
    </row>
    <row r="1009" spans="1:36" x14ac:dyDescent="0.2">
      <c r="A1009">
        <v>28</v>
      </c>
      <c r="B1009">
        <v>5</v>
      </c>
      <c r="C1009" t="s">
        <v>117</v>
      </c>
      <c r="D1009" t="s">
        <v>37</v>
      </c>
      <c r="E1009" t="s">
        <v>38</v>
      </c>
      <c r="F1009" t="s">
        <v>461</v>
      </c>
      <c r="G1009" t="s">
        <v>462</v>
      </c>
      <c r="H1009">
        <v>3</v>
      </c>
      <c r="I1009">
        <v>0</v>
      </c>
      <c r="J1009">
        <v>69</v>
      </c>
      <c r="K1009">
        <v>66</v>
      </c>
      <c r="L1009">
        <v>0</v>
      </c>
      <c r="M1009" t="b">
        <f t="shared" si="91"/>
        <v>0</v>
      </c>
      <c r="N1009" s="4">
        <f t="shared" si="92"/>
        <v>0</v>
      </c>
      <c r="O1009" t="b">
        <f t="shared" si="88"/>
        <v>0</v>
      </c>
      <c r="P1009" s="4">
        <v>2</v>
      </c>
      <c r="AI1009">
        <f t="shared" ca="1" si="89"/>
        <v>4.9602422768928029</v>
      </c>
      <c r="AJ1009">
        <f t="shared" ca="1" si="90"/>
        <v>-8.4382833516556427E-2</v>
      </c>
    </row>
    <row r="1010" spans="1:36" x14ac:dyDescent="0.2">
      <c r="A1010">
        <v>17</v>
      </c>
      <c r="B1010">
        <v>1</v>
      </c>
      <c r="C1010" t="s">
        <v>117</v>
      </c>
      <c r="D1010" t="s">
        <v>215</v>
      </c>
      <c r="E1010" t="s">
        <v>216</v>
      </c>
      <c r="F1010" t="s">
        <v>109</v>
      </c>
      <c r="G1010" t="s">
        <v>18</v>
      </c>
      <c r="H1010">
        <v>-5</v>
      </c>
      <c r="I1010">
        <v>-25</v>
      </c>
      <c r="J1010">
        <v>84</v>
      </c>
      <c r="K1010">
        <v>64</v>
      </c>
      <c r="L1010">
        <v>0</v>
      </c>
      <c r="M1010" t="b">
        <f t="shared" si="91"/>
        <v>0</v>
      </c>
      <c r="N1010" s="4">
        <f t="shared" si="92"/>
        <v>0</v>
      </c>
      <c r="O1010" t="b">
        <f t="shared" si="88"/>
        <v>0</v>
      </c>
      <c r="P1010" s="4">
        <v>2</v>
      </c>
      <c r="AI1010">
        <f t="shared" ca="1" si="89"/>
        <v>1.0337481350583901</v>
      </c>
      <c r="AJ1010">
        <f t="shared" ca="1" si="90"/>
        <v>-25.020075166114825</v>
      </c>
    </row>
    <row r="1011" spans="1:36" x14ac:dyDescent="0.2">
      <c r="A1011">
        <v>6</v>
      </c>
      <c r="B1011">
        <v>4</v>
      </c>
      <c r="C1011" t="s">
        <v>117</v>
      </c>
      <c r="D1011" t="s">
        <v>37</v>
      </c>
      <c r="E1011" t="s">
        <v>38</v>
      </c>
      <c r="F1011" t="s">
        <v>465</v>
      </c>
      <c r="G1011" t="s">
        <v>466</v>
      </c>
      <c r="H1011">
        <v>9</v>
      </c>
      <c r="I1011">
        <v>-1</v>
      </c>
      <c r="J1011">
        <v>102</v>
      </c>
      <c r="K1011">
        <v>92</v>
      </c>
      <c r="L1011">
        <v>1</v>
      </c>
      <c r="M1011" t="b">
        <f t="shared" si="91"/>
        <v>0</v>
      </c>
      <c r="N1011" s="4">
        <f t="shared" si="92"/>
        <v>0</v>
      </c>
      <c r="O1011" t="b">
        <f t="shared" si="88"/>
        <v>0</v>
      </c>
      <c r="P1011" s="4">
        <v>2</v>
      </c>
      <c r="AI1011">
        <f t="shared" ca="1" si="89"/>
        <v>4.0187175726680842</v>
      </c>
      <c r="AJ1011">
        <f t="shared" ca="1" si="90"/>
        <v>-1.0165245208706073</v>
      </c>
    </row>
    <row r="1012" spans="1:36" x14ac:dyDescent="0.2">
      <c r="A1012">
        <v>19</v>
      </c>
      <c r="B1012">
        <v>3</v>
      </c>
      <c r="C1012" t="s">
        <v>117</v>
      </c>
      <c r="D1012" t="s">
        <v>37</v>
      </c>
      <c r="E1012" t="s">
        <v>38</v>
      </c>
      <c r="F1012" t="s">
        <v>467</v>
      </c>
      <c r="G1012" t="s">
        <v>468</v>
      </c>
      <c r="H1012">
        <v>-2</v>
      </c>
      <c r="I1012">
        <v>21</v>
      </c>
      <c r="J1012">
        <v>51</v>
      </c>
      <c r="K1012">
        <v>74</v>
      </c>
      <c r="L1012">
        <v>1</v>
      </c>
      <c r="M1012" t="b">
        <f t="shared" si="91"/>
        <v>1</v>
      </c>
      <c r="N1012" s="4">
        <f t="shared" si="92"/>
        <v>0</v>
      </c>
      <c r="O1012" t="b">
        <f t="shared" si="88"/>
        <v>0</v>
      </c>
      <c r="P1012" s="4">
        <v>2</v>
      </c>
      <c r="AI1012">
        <f t="shared" ca="1" si="89"/>
        <v>3.0161720682630686</v>
      </c>
      <c r="AJ1012">
        <f t="shared" ca="1" si="90"/>
        <v>21.053125502693291</v>
      </c>
    </row>
    <row r="1013" spans="1:36" x14ac:dyDescent="0.2">
      <c r="A1013">
        <v>12</v>
      </c>
      <c r="B1013">
        <v>3</v>
      </c>
      <c r="C1013" t="s">
        <v>117</v>
      </c>
      <c r="D1013" t="s">
        <v>223</v>
      </c>
      <c r="E1013" t="s">
        <v>224</v>
      </c>
      <c r="F1013" t="s">
        <v>109</v>
      </c>
      <c r="G1013" t="s">
        <v>18</v>
      </c>
      <c r="H1013">
        <v>2</v>
      </c>
      <c r="I1013">
        <v>-16</v>
      </c>
      <c r="J1013">
        <v>105</v>
      </c>
      <c r="K1013">
        <v>87</v>
      </c>
      <c r="L1013">
        <v>0</v>
      </c>
      <c r="M1013" t="b">
        <f t="shared" si="91"/>
        <v>0</v>
      </c>
      <c r="N1013" s="4">
        <f t="shared" si="92"/>
        <v>0</v>
      </c>
      <c r="O1013" t="b">
        <f t="shared" si="88"/>
        <v>0</v>
      </c>
      <c r="P1013" s="4">
        <v>2</v>
      </c>
      <c r="AI1013">
        <f t="shared" ca="1" si="89"/>
        <v>3.0170949639452278</v>
      </c>
      <c r="AJ1013">
        <f t="shared" ca="1" si="90"/>
        <v>-16.024668060664233</v>
      </c>
    </row>
    <row r="1014" spans="1:36" x14ac:dyDescent="0.2">
      <c r="A1014">
        <v>30</v>
      </c>
      <c r="B1014">
        <v>7</v>
      </c>
      <c r="C1014" t="s">
        <v>117</v>
      </c>
      <c r="D1014" t="s">
        <v>37</v>
      </c>
      <c r="E1014" t="s">
        <v>38</v>
      </c>
      <c r="F1014" t="s">
        <v>443</v>
      </c>
      <c r="G1014" t="s">
        <v>444</v>
      </c>
      <c r="H1014">
        <v>11</v>
      </c>
      <c r="I1014">
        <v>-2</v>
      </c>
      <c r="J1014">
        <v>134</v>
      </c>
      <c r="K1014">
        <v>121</v>
      </c>
      <c r="L1014">
        <v>1</v>
      </c>
      <c r="M1014" t="b">
        <f t="shared" si="91"/>
        <v>0</v>
      </c>
      <c r="N1014" s="4">
        <f t="shared" si="92"/>
        <v>0</v>
      </c>
      <c r="O1014" t="b">
        <f t="shared" si="88"/>
        <v>0</v>
      </c>
      <c r="P1014" s="4">
        <v>2</v>
      </c>
      <c r="AI1014">
        <f t="shared" ca="1" si="89"/>
        <v>6.9181732387952026</v>
      </c>
      <c r="AJ1014">
        <f t="shared" ca="1" si="90"/>
        <v>-1.9919088072826745</v>
      </c>
    </row>
    <row r="1015" spans="1:36" x14ac:dyDescent="0.2">
      <c r="A1015">
        <v>27</v>
      </c>
      <c r="B1015">
        <v>4</v>
      </c>
      <c r="C1015" t="s">
        <v>117</v>
      </c>
      <c r="D1015" t="s">
        <v>37</v>
      </c>
      <c r="E1015" t="s">
        <v>38</v>
      </c>
      <c r="F1015" t="s">
        <v>461</v>
      </c>
      <c r="G1015" t="s">
        <v>462</v>
      </c>
      <c r="H1015">
        <v>-5</v>
      </c>
      <c r="I1015">
        <v>-12</v>
      </c>
      <c r="J1015">
        <v>77</v>
      </c>
      <c r="K1015">
        <v>70</v>
      </c>
      <c r="L1015">
        <v>0</v>
      </c>
      <c r="M1015" t="b">
        <f t="shared" si="91"/>
        <v>0</v>
      </c>
      <c r="N1015" s="4">
        <f t="shared" si="92"/>
        <v>0</v>
      </c>
      <c r="O1015" t="b">
        <f t="shared" si="88"/>
        <v>0</v>
      </c>
      <c r="P1015" s="4">
        <v>2</v>
      </c>
      <c r="AI1015">
        <f t="shared" ca="1" si="89"/>
        <v>4.076928173194629</v>
      </c>
      <c r="AJ1015">
        <f t="shared" ca="1" si="90"/>
        <v>-11.928975548327534</v>
      </c>
    </row>
    <row r="1016" spans="1:36" x14ac:dyDescent="0.2">
      <c r="A1016">
        <v>9</v>
      </c>
      <c r="B1016">
        <v>7</v>
      </c>
      <c r="C1016" t="s">
        <v>117</v>
      </c>
      <c r="D1016" t="s">
        <v>126</v>
      </c>
      <c r="E1016" t="s">
        <v>127</v>
      </c>
      <c r="F1016" t="s">
        <v>110</v>
      </c>
      <c r="G1016" t="s">
        <v>111</v>
      </c>
      <c r="H1016">
        <v>16</v>
      </c>
      <c r="I1016">
        <v>16</v>
      </c>
      <c r="J1016">
        <v>125</v>
      </c>
      <c r="K1016">
        <v>125</v>
      </c>
      <c r="L1016">
        <v>0</v>
      </c>
      <c r="M1016" t="b">
        <f t="shared" si="91"/>
        <v>1</v>
      </c>
      <c r="N1016" s="4">
        <f t="shared" si="92"/>
        <v>0</v>
      </c>
      <c r="O1016" t="b">
        <f t="shared" si="88"/>
        <v>0</v>
      </c>
      <c r="P1016" s="4">
        <v>2</v>
      </c>
      <c r="AI1016">
        <f t="shared" ca="1" si="89"/>
        <v>7.0390491845348988</v>
      </c>
      <c r="AJ1016">
        <f t="shared" ca="1" si="90"/>
        <v>16.056488455271417</v>
      </c>
    </row>
    <row r="1017" spans="1:36" x14ac:dyDescent="0.2">
      <c r="A1017">
        <v>12</v>
      </c>
      <c r="B1017">
        <v>3</v>
      </c>
      <c r="C1017" t="s">
        <v>117</v>
      </c>
      <c r="D1017" t="s">
        <v>213</v>
      </c>
      <c r="E1017" t="s">
        <v>214</v>
      </c>
      <c r="F1017" t="s">
        <v>73</v>
      </c>
      <c r="G1017" t="s">
        <v>74</v>
      </c>
      <c r="H1017">
        <v>-7</v>
      </c>
      <c r="I1017">
        <v>-8</v>
      </c>
      <c r="J1017">
        <v>189</v>
      </c>
      <c r="K1017">
        <v>188</v>
      </c>
      <c r="L1017">
        <v>0</v>
      </c>
      <c r="M1017" t="b">
        <f t="shared" si="91"/>
        <v>0</v>
      </c>
      <c r="N1017" s="4">
        <f t="shared" si="92"/>
        <v>0</v>
      </c>
      <c r="O1017" t="b">
        <f t="shared" si="88"/>
        <v>0</v>
      </c>
      <c r="P1017" s="4">
        <v>1</v>
      </c>
      <c r="AI1017">
        <f t="shared" ca="1" si="89"/>
        <v>2.937672367089494</v>
      </c>
      <c r="AJ1017">
        <f t="shared" ca="1" si="90"/>
        <v>-8.0568807251307994</v>
      </c>
    </row>
    <row r="1018" spans="1:36" x14ac:dyDescent="0.2">
      <c r="A1018">
        <v>27</v>
      </c>
      <c r="B1018">
        <v>4</v>
      </c>
      <c r="C1018" t="s">
        <v>117</v>
      </c>
      <c r="D1018" t="s">
        <v>465</v>
      </c>
      <c r="E1018" t="s">
        <v>466</v>
      </c>
      <c r="F1018" t="s">
        <v>37</v>
      </c>
      <c r="G1018" t="s">
        <v>38</v>
      </c>
      <c r="H1018">
        <v>-6</v>
      </c>
      <c r="I1018">
        <v>-10</v>
      </c>
      <c r="J1018">
        <v>101</v>
      </c>
      <c r="K1018">
        <v>97</v>
      </c>
      <c r="L1018">
        <v>1</v>
      </c>
      <c r="M1018" t="b">
        <f t="shared" si="91"/>
        <v>0</v>
      </c>
      <c r="N1018" s="4">
        <f t="shared" si="92"/>
        <v>0</v>
      </c>
      <c r="O1018" t="b">
        <f t="shared" si="88"/>
        <v>0</v>
      </c>
      <c r="P1018" s="4">
        <v>2</v>
      </c>
      <c r="AI1018">
        <f t="shared" ca="1" si="89"/>
        <v>3.9658573372375279</v>
      </c>
      <c r="AJ1018">
        <f t="shared" ca="1" si="90"/>
        <v>-9.9737465327799377</v>
      </c>
    </row>
    <row r="1019" spans="1:36" x14ac:dyDescent="0.2">
      <c r="A1019">
        <v>2</v>
      </c>
      <c r="B1019">
        <v>7</v>
      </c>
      <c r="C1019" t="s">
        <v>117</v>
      </c>
      <c r="D1019" t="s">
        <v>73</v>
      </c>
      <c r="E1019" t="s">
        <v>74</v>
      </c>
      <c r="F1019" t="s">
        <v>128</v>
      </c>
      <c r="G1019" t="s">
        <v>83</v>
      </c>
      <c r="H1019">
        <v>-5</v>
      </c>
      <c r="I1019">
        <v>-9</v>
      </c>
      <c r="J1019">
        <v>175</v>
      </c>
      <c r="K1019">
        <v>171</v>
      </c>
      <c r="L1019">
        <v>0</v>
      </c>
      <c r="M1019" t="b">
        <f t="shared" si="91"/>
        <v>0</v>
      </c>
      <c r="N1019" s="4">
        <f t="shared" si="92"/>
        <v>0</v>
      </c>
      <c r="O1019" t="b">
        <f t="shared" si="88"/>
        <v>0</v>
      </c>
      <c r="P1019" s="4">
        <v>2</v>
      </c>
      <c r="AI1019">
        <f t="shared" ca="1" si="89"/>
        <v>7.0104004198772385</v>
      </c>
      <c r="AJ1019">
        <f t="shared" ca="1" si="90"/>
        <v>-8.9455248348000982</v>
      </c>
    </row>
    <row r="1020" spans="1:36" x14ac:dyDescent="0.2">
      <c r="A1020">
        <v>7</v>
      </c>
      <c r="B1020">
        <v>5</v>
      </c>
      <c r="C1020" t="s">
        <v>117</v>
      </c>
      <c r="D1020" t="s">
        <v>469</v>
      </c>
      <c r="E1020" t="s">
        <v>470</v>
      </c>
      <c r="F1020" t="s">
        <v>37</v>
      </c>
      <c r="G1020" t="s">
        <v>38</v>
      </c>
      <c r="H1020">
        <v>21</v>
      </c>
      <c r="I1020">
        <v>16</v>
      </c>
      <c r="J1020">
        <v>58</v>
      </c>
      <c r="K1020">
        <v>53</v>
      </c>
      <c r="L1020">
        <v>0</v>
      </c>
      <c r="M1020" t="b">
        <f t="shared" si="91"/>
        <v>1</v>
      </c>
      <c r="N1020" s="4">
        <f t="shared" si="92"/>
        <v>0</v>
      </c>
      <c r="O1020" t="b">
        <f t="shared" si="88"/>
        <v>0</v>
      </c>
      <c r="P1020" s="4">
        <v>2</v>
      </c>
      <c r="AI1020">
        <f t="shared" ca="1" si="89"/>
        <v>4.9557876274059804</v>
      </c>
      <c r="AJ1020">
        <f t="shared" ca="1" si="90"/>
        <v>16.00812148653171</v>
      </c>
    </row>
    <row r="1021" spans="1:36" x14ac:dyDescent="0.2">
      <c r="A1021">
        <v>7</v>
      </c>
      <c r="B1021">
        <v>5</v>
      </c>
      <c r="C1021" t="s">
        <v>117</v>
      </c>
      <c r="D1021" t="s">
        <v>467</v>
      </c>
      <c r="E1021" t="s">
        <v>468</v>
      </c>
      <c r="F1021" t="s">
        <v>37</v>
      </c>
      <c r="G1021" t="s">
        <v>38</v>
      </c>
      <c r="H1021">
        <v>-4</v>
      </c>
      <c r="I1021">
        <v>3</v>
      </c>
      <c r="J1021">
        <v>41</v>
      </c>
      <c r="K1021">
        <v>48</v>
      </c>
      <c r="L1021">
        <v>0</v>
      </c>
      <c r="M1021" t="b">
        <f t="shared" si="91"/>
        <v>1</v>
      </c>
      <c r="N1021" s="4">
        <f t="shared" si="92"/>
        <v>0</v>
      </c>
      <c r="O1021" t="b">
        <f t="shared" si="88"/>
        <v>0</v>
      </c>
      <c r="P1021" s="4">
        <v>2</v>
      </c>
      <c r="AI1021">
        <f t="shared" ca="1" si="89"/>
        <v>5.0468468332177645</v>
      </c>
      <c r="AJ1021">
        <f t="shared" ca="1" si="90"/>
        <v>2.9572957719935871</v>
      </c>
    </row>
    <row r="1022" spans="1:36" x14ac:dyDescent="0.2">
      <c r="A1022">
        <v>2</v>
      </c>
      <c r="B1022">
        <v>7</v>
      </c>
      <c r="C1022" t="s">
        <v>117</v>
      </c>
      <c r="D1022" t="s">
        <v>73</v>
      </c>
      <c r="E1022" t="s">
        <v>74</v>
      </c>
      <c r="F1022" t="s">
        <v>471</v>
      </c>
      <c r="G1022" t="s">
        <v>472</v>
      </c>
      <c r="H1022">
        <v>-1</v>
      </c>
      <c r="I1022">
        <v>0</v>
      </c>
      <c r="J1022">
        <v>72</v>
      </c>
      <c r="K1022">
        <v>73</v>
      </c>
      <c r="L1022">
        <v>1</v>
      </c>
      <c r="M1022" t="b">
        <f t="shared" si="91"/>
        <v>0</v>
      </c>
      <c r="N1022" s="4">
        <f t="shared" si="92"/>
        <v>0</v>
      </c>
      <c r="O1022" t="b">
        <f t="shared" si="88"/>
        <v>0</v>
      </c>
      <c r="P1022" s="4">
        <v>2</v>
      </c>
      <c r="AI1022">
        <f t="shared" ca="1" si="89"/>
        <v>7.0642791690640259</v>
      </c>
      <c r="AJ1022">
        <f t="shared" ca="1" si="90"/>
        <v>-4.9879683354566141E-2</v>
      </c>
    </row>
    <row r="1023" spans="1:36" x14ac:dyDescent="0.2">
      <c r="A1023">
        <v>1</v>
      </c>
      <c r="B1023">
        <v>6</v>
      </c>
      <c r="C1023" t="s">
        <v>117</v>
      </c>
      <c r="D1023" t="s">
        <v>37</v>
      </c>
      <c r="E1023" t="s">
        <v>38</v>
      </c>
      <c r="F1023" t="s">
        <v>317</v>
      </c>
      <c r="G1023" t="s">
        <v>318</v>
      </c>
      <c r="H1023">
        <v>-4</v>
      </c>
      <c r="I1023">
        <v>-13</v>
      </c>
      <c r="J1023">
        <v>79</v>
      </c>
      <c r="K1023">
        <v>70</v>
      </c>
      <c r="L1023">
        <v>0</v>
      </c>
      <c r="M1023" t="b">
        <f t="shared" si="91"/>
        <v>0</v>
      </c>
      <c r="N1023" s="4">
        <f t="shared" si="92"/>
        <v>0</v>
      </c>
      <c r="O1023" t="b">
        <f t="shared" si="88"/>
        <v>0</v>
      </c>
      <c r="P1023" s="4">
        <v>2</v>
      </c>
      <c r="AI1023">
        <f t="shared" ca="1" si="89"/>
        <v>6.0993706343873484</v>
      </c>
      <c r="AJ1023">
        <f t="shared" ca="1" si="90"/>
        <v>-13.083721343657272</v>
      </c>
    </row>
    <row r="1024" spans="1:36" x14ac:dyDescent="0.2">
      <c r="A1024">
        <v>5</v>
      </c>
      <c r="B1024">
        <v>3</v>
      </c>
      <c r="C1024" t="s">
        <v>117</v>
      </c>
      <c r="D1024" t="s">
        <v>37</v>
      </c>
      <c r="E1024" t="s">
        <v>38</v>
      </c>
      <c r="F1024" t="s">
        <v>274</v>
      </c>
      <c r="G1024" t="s">
        <v>275</v>
      </c>
      <c r="H1024">
        <v>-4</v>
      </c>
      <c r="I1024">
        <v>-10</v>
      </c>
      <c r="J1024">
        <v>89</v>
      </c>
      <c r="K1024">
        <v>83</v>
      </c>
      <c r="L1024">
        <v>1</v>
      </c>
      <c r="M1024" t="b">
        <f t="shared" si="91"/>
        <v>0</v>
      </c>
      <c r="N1024" s="4">
        <f t="shared" si="92"/>
        <v>0</v>
      </c>
      <c r="O1024" t="b">
        <f t="shared" si="88"/>
        <v>0</v>
      </c>
      <c r="P1024" s="4">
        <v>2</v>
      </c>
      <c r="AI1024">
        <f t="shared" ca="1" si="89"/>
        <v>3.0437693826664445</v>
      </c>
      <c r="AJ1024">
        <f t="shared" ca="1" si="90"/>
        <v>-10.062571720116502</v>
      </c>
    </row>
    <row r="1025" spans="1:36" x14ac:dyDescent="0.2">
      <c r="A1025">
        <v>17</v>
      </c>
      <c r="B1025">
        <v>1</v>
      </c>
      <c r="C1025" t="s">
        <v>117</v>
      </c>
      <c r="D1025" t="s">
        <v>449</v>
      </c>
      <c r="E1025" t="s">
        <v>450</v>
      </c>
      <c r="F1025" t="s">
        <v>37</v>
      </c>
      <c r="G1025" t="s">
        <v>38</v>
      </c>
      <c r="H1025">
        <v>-5</v>
      </c>
      <c r="I1025">
        <v>-6</v>
      </c>
      <c r="J1025">
        <v>90</v>
      </c>
      <c r="K1025">
        <v>89</v>
      </c>
      <c r="L1025">
        <v>1</v>
      </c>
      <c r="M1025" t="b">
        <f t="shared" si="91"/>
        <v>0</v>
      </c>
      <c r="N1025" s="4">
        <f t="shared" si="92"/>
        <v>0</v>
      </c>
      <c r="O1025" t="b">
        <f t="shared" si="88"/>
        <v>0</v>
      </c>
      <c r="P1025" s="4">
        <v>2</v>
      </c>
      <c r="AI1025">
        <f t="shared" ca="1" si="89"/>
        <v>1.0770783618494215</v>
      </c>
      <c r="AJ1025">
        <f t="shared" ca="1" si="90"/>
        <v>-6.0056439783852182</v>
      </c>
    </row>
    <row r="1026" spans="1:36" x14ac:dyDescent="0.2">
      <c r="A1026">
        <v>28</v>
      </c>
      <c r="B1026">
        <v>5</v>
      </c>
      <c r="C1026" t="s">
        <v>117</v>
      </c>
      <c r="D1026" t="s">
        <v>351</v>
      </c>
      <c r="E1026" t="s">
        <v>352</v>
      </c>
      <c r="F1026" t="s">
        <v>37</v>
      </c>
      <c r="G1026" t="s">
        <v>38</v>
      </c>
      <c r="H1026">
        <v>-8</v>
      </c>
      <c r="I1026">
        <v>-8</v>
      </c>
      <c r="J1026">
        <v>102</v>
      </c>
      <c r="K1026">
        <v>102</v>
      </c>
      <c r="L1026">
        <v>0</v>
      </c>
      <c r="M1026" t="b">
        <f t="shared" si="91"/>
        <v>0</v>
      </c>
      <c r="N1026" s="4">
        <f t="shared" si="92"/>
        <v>0</v>
      </c>
      <c r="O1026" t="b">
        <f t="shared" ref="O1026:O1051" si="93">I1026&gt;T$19</f>
        <v>0</v>
      </c>
      <c r="P1026" s="4">
        <v>2</v>
      </c>
      <c r="AI1026">
        <f t="shared" ca="1" si="89"/>
        <v>4.9654507409807422</v>
      </c>
      <c r="AJ1026">
        <f t="shared" ca="1" si="90"/>
        <v>-7.9514502639834532</v>
      </c>
    </row>
    <row r="1027" spans="1:36" x14ac:dyDescent="0.2">
      <c r="A1027">
        <v>12</v>
      </c>
      <c r="B1027">
        <v>3</v>
      </c>
      <c r="C1027" t="s">
        <v>117</v>
      </c>
      <c r="D1027" t="s">
        <v>293</v>
      </c>
      <c r="E1027" t="s">
        <v>294</v>
      </c>
      <c r="F1027" t="s">
        <v>128</v>
      </c>
      <c r="G1027" t="s">
        <v>83</v>
      </c>
      <c r="H1027">
        <v>-5</v>
      </c>
      <c r="I1027">
        <v>10</v>
      </c>
      <c r="J1027">
        <v>92</v>
      </c>
      <c r="K1027">
        <v>107</v>
      </c>
      <c r="L1027">
        <v>1</v>
      </c>
      <c r="M1027" t="b">
        <f t="shared" ref="M1027:M1052" si="94">I1027&gt;0</f>
        <v>1</v>
      </c>
      <c r="N1027" s="4">
        <f t="shared" ref="N1027:N1051" si="95">IF(I1027&gt;30,1,0)</f>
        <v>0</v>
      </c>
      <c r="O1027" t="b">
        <f t="shared" si="93"/>
        <v>0</v>
      </c>
      <c r="P1027" s="4">
        <v>2</v>
      </c>
      <c r="AI1027">
        <f t="shared" ref="AI1027:AI1051" ca="1" si="96">B1027+RAND()*0.2+-0.1</f>
        <v>3.0979319518901245</v>
      </c>
      <c r="AJ1027">
        <f t="shared" ref="AJ1027:AJ1051" ca="1" si="97">I1027+RAND()*0.2+-0.1</f>
        <v>10.052958045566559</v>
      </c>
    </row>
    <row r="1028" spans="1:36" x14ac:dyDescent="0.2">
      <c r="A1028">
        <v>4</v>
      </c>
      <c r="B1028">
        <v>2</v>
      </c>
      <c r="C1028" t="s">
        <v>117</v>
      </c>
      <c r="D1028" t="s">
        <v>128</v>
      </c>
      <c r="E1028" t="s">
        <v>83</v>
      </c>
      <c r="F1028" t="s">
        <v>423</v>
      </c>
      <c r="G1028" t="s">
        <v>424</v>
      </c>
      <c r="H1028">
        <v>1</v>
      </c>
      <c r="I1028">
        <v>-2</v>
      </c>
      <c r="J1028">
        <v>54</v>
      </c>
      <c r="K1028">
        <v>51</v>
      </c>
      <c r="L1028">
        <v>0</v>
      </c>
      <c r="M1028" t="b">
        <f t="shared" si="94"/>
        <v>0</v>
      </c>
      <c r="N1028" s="4">
        <f t="shared" si="95"/>
        <v>0</v>
      </c>
      <c r="O1028" t="b">
        <f t="shared" si="93"/>
        <v>0</v>
      </c>
      <c r="P1028" s="4">
        <v>2</v>
      </c>
      <c r="AI1028">
        <f t="shared" ca="1" si="96"/>
        <v>1.9386112750962279</v>
      </c>
      <c r="AJ1028">
        <f t="shared" ca="1" si="97"/>
        <v>-1.9917842343321959</v>
      </c>
    </row>
    <row r="1029" spans="1:36" x14ac:dyDescent="0.2">
      <c r="A1029">
        <v>27</v>
      </c>
      <c r="B1029">
        <v>4</v>
      </c>
      <c r="C1029" t="s">
        <v>117</v>
      </c>
      <c r="D1029" t="s">
        <v>106</v>
      </c>
      <c r="E1029" t="s">
        <v>107</v>
      </c>
      <c r="F1029" t="s">
        <v>128</v>
      </c>
      <c r="G1029" t="s">
        <v>83</v>
      </c>
      <c r="H1029">
        <v>-5</v>
      </c>
      <c r="I1029">
        <v>-11</v>
      </c>
      <c r="J1029">
        <v>126</v>
      </c>
      <c r="K1029">
        <v>120</v>
      </c>
      <c r="L1029">
        <v>1</v>
      </c>
      <c r="M1029" t="b">
        <f t="shared" si="94"/>
        <v>0</v>
      </c>
      <c r="N1029" s="4">
        <f t="shared" si="95"/>
        <v>0</v>
      </c>
      <c r="O1029" t="b">
        <f t="shared" si="93"/>
        <v>0</v>
      </c>
      <c r="P1029" s="4">
        <v>2</v>
      </c>
      <c r="AI1029">
        <f t="shared" ca="1" si="96"/>
        <v>4.0020527627103863</v>
      </c>
      <c r="AJ1029">
        <f t="shared" ca="1" si="97"/>
        <v>-10.97987434380879</v>
      </c>
    </row>
    <row r="1030" spans="1:36" x14ac:dyDescent="0.2">
      <c r="A1030">
        <v>17</v>
      </c>
      <c r="B1030">
        <v>1</v>
      </c>
      <c r="C1030" t="s">
        <v>117</v>
      </c>
      <c r="D1030" t="s">
        <v>54</v>
      </c>
      <c r="E1030" t="s">
        <v>55</v>
      </c>
      <c r="F1030" t="s">
        <v>355</v>
      </c>
      <c r="G1030" t="s">
        <v>356</v>
      </c>
      <c r="H1030">
        <v>-6</v>
      </c>
      <c r="I1030">
        <v>-9</v>
      </c>
      <c r="J1030">
        <v>81</v>
      </c>
      <c r="K1030">
        <v>78</v>
      </c>
      <c r="L1030">
        <v>1</v>
      </c>
      <c r="M1030" t="b">
        <f t="shared" si="94"/>
        <v>0</v>
      </c>
      <c r="N1030" s="4">
        <f t="shared" si="95"/>
        <v>0</v>
      </c>
      <c r="O1030" t="b">
        <f t="shared" si="93"/>
        <v>0</v>
      </c>
      <c r="P1030" s="4">
        <v>2</v>
      </c>
      <c r="AI1030">
        <f t="shared" ca="1" si="96"/>
        <v>1.0073068343790375</v>
      </c>
      <c r="AJ1030">
        <f t="shared" ca="1" si="97"/>
        <v>-8.9226745350529093</v>
      </c>
    </row>
    <row r="1031" spans="1:36" x14ac:dyDescent="0.2">
      <c r="A1031">
        <v>31</v>
      </c>
      <c r="B1031">
        <v>1</v>
      </c>
      <c r="C1031" t="s">
        <v>117</v>
      </c>
      <c r="D1031" t="s">
        <v>54</v>
      </c>
      <c r="E1031" t="s">
        <v>55</v>
      </c>
      <c r="F1031" t="s">
        <v>217</v>
      </c>
      <c r="G1031" t="s">
        <v>218</v>
      </c>
      <c r="H1031">
        <v>5</v>
      </c>
      <c r="I1031">
        <v>6</v>
      </c>
      <c r="J1031">
        <v>66</v>
      </c>
      <c r="K1031">
        <v>67</v>
      </c>
      <c r="L1031">
        <v>0</v>
      </c>
      <c r="M1031" t="b">
        <f t="shared" si="94"/>
        <v>1</v>
      </c>
      <c r="N1031" s="4">
        <f t="shared" si="95"/>
        <v>0</v>
      </c>
      <c r="O1031" t="b">
        <f t="shared" si="93"/>
        <v>0</v>
      </c>
      <c r="P1031" s="4">
        <v>2</v>
      </c>
      <c r="AI1031">
        <f t="shared" ca="1" si="96"/>
        <v>0.96590672146640844</v>
      </c>
      <c r="AJ1031">
        <f t="shared" ca="1" si="97"/>
        <v>5.9463523617924929</v>
      </c>
    </row>
    <row r="1032" spans="1:36" x14ac:dyDescent="0.2">
      <c r="A1032">
        <v>21</v>
      </c>
      <c r="B1032">
        <v>5</v>
      </c>
      <c r="C1032" t="s">
        <v>117</v>
      </c>
      <c r="D1032" t="s">
        <v>54</v>
      </c>
      <c r="E1032" t="s">
        <v>55</v>
      </c>
      <c r="F1032" t="s">
        <v>341</v>
      </c>
      <c r="G1032" t="s">
        <v>342</v>
      </c>
      <c r="H1032">
        <v>-3</v>
      </c>
      <c r="I1032">
        <v>-4</v>
      </c>
      <c r="J1032">
        <v>77</v>
      </c>
      <c r="K1032">
        <v>76</v>
      </c>
      <c r="L1032">
        <v>0</v>
      </c>
      <c r="M1032" t="b">
        <f t="shared" si="94"/>
        <v>0</v>
      </c>
      <c r="N1032" s="4">
        <f t="shared" si="95"/>
        <v>0</v>
      </c>
      <c r="O1032" t="b">
        <f t="shared" si="93"/>
        <v>0</v>
      </c>
      <c r="P1032" s="4">
        <v>2</v>
      </c>
      <c r="AI1032">
        <f t="shared" ca="1" si="96"/>
        <v>5.0579498957620537</v>
      </c>
      <c r="AJ1032">
        <f t="shared" ca="1" si="97"/>
        <v>-4.026326250129685</v>
      </c>
    </row>
    <row r="1033" spans="1:36" x14ac:dyDescent="0.2">
      <c r="A1033">
        <v>29</v>
      </c>
      <c r="B1033">
        <v>6</v>
      </c>
      <c r="C1033" t="s">
        <v>117</v>
      </c>
      <c r="D1033" t="s">
        <v>54</v>
      </c>
      <c r="E1033" t="s">
        <v>55</v>
      </c>
      <c r="F1033" t="s">
        <v>375</v>
      </c>
      <c r="G1033" t="s">
        <v>376</v>
      </c>
      <c r="H1033">
        <v>-11</v>
      </c>
      <c r="I1033">
        <v>8</v>
      </c>
      <c r="J1033">
        <v>117</v>
      </c>
      <c r="K1033">
        <v>136</v>
      </c>
      <c r="L1033">
        <v>1</v>
      </c>
      <c r="M1033" t="b">
        <f t="shared" si="94"/>
        <v>1</v>
      </c>
      <c r="N1033" s="4">
        <f t="shared" si="95"/>
        <v>0</v>
      </c>
      <c r="O1033" t="b">
        <f t="shared" si="93"/>
        <v>0</v>
      </c>
      <c r="P1033" s="4">
        <v>2</v>
      </c>
      <c r="AI1033">
        <f t="shared" ca="1" si="96"/>
        <v>6.0976851513257948</v>
      </c>
      <c r="AJ1033">
        <f t="shared" ca="1" si="97"/>
        <v>8.059508184114879</v>
      </c>
    </row>
    <row r="1034" spans="1:36" x14ac:dyDescent="0.2">
      <c r="A1034">
        <v>20</v>
      </c>
      <c r="B1034">
        <v>4</v>
      </c>
      <c r="C1034" t="s">
        <v>117</v>
      </c>
      <c r="D1034" t="s">
        <v>54</v>
      </c>
      <c r="E1034" t="s">
        <v>55</v>
      </c>
      <c r="F1034" t="s">
        <v>473</v>
      </c>
      <c r="G1034" t="s">
        <v>474</v>
      </c>
      <c r="H1034">
        <v>-7</v>
      </c>
      <c r="I1034">
        <v>-14</v>
      </c>
      <c r="J1034">
        <v>100</v>
      </c>
      <c r="K1034">
        <v>93</v>
      </c>
      <c r="L1034">
        <v>1</v>
      </c>
      <c r="M1034" t="b">
        <f t="shared" si="94"/>
        <v>0</v>
      </c>
      <c r="N1034" s="4">
        <f t="shared" si="95"/>
        <v>0</v>
      </c>
      <c r="O1034" t="b">
        <f t="shared" si="93"/>
        <v>0</v>
      </c>
      <c r="P1034" s="4">
        <v>2</v>
      </c>
      <c r="AI1034">
        <f t="shared" ca="1" si="96"/>
        <v>3.9418663460059151</v>
      </c>
      <c r="AJ1034">
        <f t="shared" ca="1" si="97"/>
        <v>-14.046588894798795</v>
      </c>
    </row>
    <row r="1035" spans="1:36" x14ac:dyDescent="0.2">
      <c r="A1035">
        <v>3</v>
      </c>
      <c r="B1035">
        <v>1</v>
      </c>
      <c r="C1035" t="s">
        <v>117</v>
      </c>
      <c r="D1035" t="s">
        <v>475</v>
      </c>
      <c r="E1035" t="s">
        <v>476</v>
      </c>
      <c r="F1035" t="s">
        <v>54</v>
      </c>
      <c r="G1035" t="s">
        <v>55</v>
      </c>
      <c r="H1035">
        <v>-1</v>
      </c>
      <c r="I1035">
        <v>9</v>
      </c>
      <c r="J1035">
        <v>115</v>
      </c>
      <c r="K1035">
        <v>125</v>
      </c>
      <c r="L1035">
        <v>1</v>
      </c>
      <c r="M1035" t="b">
        <f t="shared" si="94"/>
        <v>1</v>
      </c>
      <c r="N1035" s="4">
        <f t="shared" si="95"/>
        <v>0</v>
      </c>
      <c r="O1035" t="b">
        <f t="shared" si="93"/>
        <v>0</v>
      </c>
      <c r="P1035" s="4">
        <v>2</v>
      </c>
      <c r="AI1035">
        <f t="shared" ca="1" si="96"/>
        <v>1.0450645807797705</v>
      </c>
      <c r="AJ1035">
        <f t="shared" ca="1" si="97"/>
        <v>8.992981682885933</v>
      </c>
    </row>
    <row r="1036" spans="1:36" x14ac:dyDescent="0.2">
      <c r="A1036">
        <v>27</v>
      </c>
      <c r="B1036">
        <v>4</v>
      </c>
      <c r="C1036" t="s">
        <v>117</v>
      </c>
      <c r="D1036" t="s">
        <v>54</v>
      </c>
      <c r="E1036" t="s">
        <v>55</v>
      </c>
      <c r="F1036" t="s">
        <v>166</v>
      </c>
      <c r="G1036" t="s">
        <v>167</v>
      </c>
      <c r="H1036">
        <v>46</v>
      </c>
      <c r="I1036">
        <v>28</v>
      </c>
      <c r="J1036">
        <v>75</v>
      </c>
      <c r="K1036">
        <v>57</v>
      </c>
      <c r="L1036">
        <v>1</v>
      </c>
      <c r="M1036" t="b">
        <f t="shared" si="94"/>
        <v>1</v>
      </c>
      <c r="N1036" s="4">
        <f t="shared" si="95"/>
        <v>0</v>
      </c>
      <c r="O1036" t="b">
        <f t="shared" si="93"/>
        <v>0</v>
      </c>
      <c r="P1036" s="4">
        <v>2</v>
      </c>
      <c r="AI1036">
        <f t="shared" ca="1" si="96"/>
        <v>3.9570203375361079</v>
      </c>
      <c r="AJ1036">
        <f t="shared" ca="1" si="97"/>
        <v>27.93325154113975</v>
      </c>
    </row>
    <row r="1037" spans="1:36" x14ac:dyDescent="0.2">
      <c r="A1037">
        <v>22</v>
      </c>
      <c r="B1037">
        <v>6</v>
      </c>
      <c r="C1037" t="s">
        <v>117</v>
      </c>
      <c r="D1037" t="s">
        <v>54</v>
      </c>
      <c r="E1037" t="s">
        <v>55</v>
      </c>
      <c r="F1037" t="s">
        <v>155</v>
      </c>
      <c r="G1037" t="s">
        <v>156</v>
      </c>
      <c r="H1037">
        <v>-3</v>
      </c>
      <c r="I1037">
        <v>-13</v>
      </c>
      <c r="J1037">
        <v>94</v>
      </c>
      <c r="K1037">
        <v>84</v>
      </c>
      <c r="L1037">
        <v>1</v>
      </c>
      <c r="M1037" t="b">
        <f t="shared" si="94"/>
        <v>0</v>
      </c>
      <c r="N1037" s="4">
        <f t="shared" si="95"/>
        <v>0</v>
      </c>
      <c r="O1037" t="b">
        <f t="shared" si="93"/>
        <v>0</v>
      </c>
      <c r="P1037" s="4">
        <v>2</v>
      </c>
      <c r="AI1037">
        <f t="shared" ca="1" si="96"/>
        <v>6.0280145822240998</v>
      </c>
      <c r="AJ1037">
        <f t="shared" ca="1" si="97"/>
        <v>-13.064514005848995</v>
      </c>
    </row>
    <row r="1038" spans="1:36" x14ac:dyDescent="0.2">
      <c r="A1038">
        <v>26</v>
      </c>
      <c r="B1038">
        <v>3</v>
      </c>
      <c r="C1038" t="s">
        <v>72</v>
      </c>
      <c r="D1038" t="s">
        <v>17</v>
      </c>
      <c r="E1038" t="s">
        <v>18</v>
      </c>
      <c r="F1038" t="s">
        <v>229</v>
      </c>
      <c r="G1038" t="s">
        <v>230</v>
      </c>
      <c r="H1038">
        <v>14</v>
      </c>
      <c r="I1038">
        <v>0</v>
      </c>
      <c r="J1038">
        <v>246</v>
      </c>
      <c r="K1038">
        <v>232</v>
      </c>
      <c r="L1038">
        <v>0</v>
      </c>
      <c r="M1038" t="b">
        <f t="shared" si="94"/>
        <v>0</v>
      </c>
      <c r="N1038" s="4">
        <f t="shared" si="95"/>
        <v>0</v>
      </c>
      <c r="O1038" t="b">
        <f t="shared" si="93"/>
        <v>0</v>
      </c>
      <c r="P1038" s="4">
        <v>1</v>
      </c>
      <c r="AI1038">
        <f t="shared" ca="1" si="96"/>
        <v>3.0214350766583995</v>
      </c>
      <c r="AJ1038">
        <f t="shared" ca="1" si="97"/>
        <v>-3.1619452900866207E-2</v>
      </c>
    </row>
    <row r="1039" spans="1:36" x14ac:dyDescent="0.2">
      <c r="A1039">
        <v>26</v>
      </c>
      <c r="B1039">
        <v>3</v>
      </c>
      <c r="C1039" t="s">
        <v>72</v>
      </c>
      <c r="D1039" t="s">
        <v>37</v>
      </c>
      <c r="E1039" t="s">
        <v>38</v>
      </c>
      <c r="F1039" t="s">
        <v>229</v>
      </c>
      <c r="G1039" t="s">
        <v>230</v>
      </c>
      <c r="H1039">
        <v>25</v>
      </c>
      <c r="I1039">
        <v>14</v>
      </c>
      <c r="J1039">
        <v>224</v>
      </c>
      <c r="K1039">
        <v>213</v>
      </c>
      <c r="L1039">
        <v>0</v>
      </c>
      <c r="M1039" t="b">
        <f t="shared" si="94"/>
        <v>1</v>
      </c>
      <c r="N1039" s="4">
        <f t="shared" si="95"/>
        <v>0</v>
      </c>
      <c r="O1039" t="b">
        <f t="shared" si="93"/>
        <v>0</v>
      </c>
      <c r="P1039" s="4">
        <v>1</v>
      </c>
      <c r="AI1039">
        <f t="shared" ca="1" si="96"/>
        <v>3.0646203441916415</v>
      </c>
      <c r="AJ1039">
        <f t="shared" ca="1" si="97"/>
        <v>13.979798948202221</v>
      </c>
    </row>
    <row r="1040" spans="1:36" x14ac:dyDescent="0.2">
      <c r="A1040">
        <v>5</v>
      </c>
      <c r="B1040">
        <v>3</v>
      </c>
      <c r="C1040" t="s">
        <v>165</v>
      </c>
      <c r="D1040" t="s">
        <v>126</v>
      </c>
      <c r="E1040" t="s">
        <v>127</v>
      </c>
      <c r="F1040" t="s">
        <v>99</v>
      </c>
      <c r="G1040" t="s">
        <v>100</v>
      </c>
      <c r="H1040">
        <v>-7</v>
      </c>
      <c r="I1040">
        <v>-10</v>
      </c>
      <c r="J1040">
        <v>121</v>
      </c>
      <c r="K1040">
        <v>118</v>
      </c>
      <c r="L1040">
        <v>0</v>
      </c>
      <c r="M1040" t="b">
        <f t="shared" si="94"/>
        <v>0</v>
      </c>
      <c r="N1040" s="4">
        <f t="shared" si="95"/>
        <v>0</v>
      </c>
      <c r="O1040" t="b">
        <f t="shared" si="93"/>
        <v>0</v>
      </c>
      <c r="P1040" s="4">
        <v>2</v>
      </c>
      <c r="AI1040">
        <f t="shared" ca="1" si="96"/>
        <v>2.9484596624588146</v>
      </c>
      <c r="AJ1040">
        <f t="shared" ca="1" si="97"/>
        <v>-9.9745528288806877</v>
      </c>
    </row>
    <row r="1041" spans="1:36" x14ac:dyDescent="0.2">
      <c r="A1041">
        <v>5</v>
      </c>
      <c r="B1041">
        <v>3</v>
      </c>
      <c r="C1041" t="s">
        <v>165</v>
      </c>
      <c r="D1041" t="s">
        <v>126</v>
      </c>
      <c r="E1041" t="s">
        <v>127</v>
      </c>
      <c r="F1041" t="s">
        <v>46</v>
      </c>
      <c r="G1041" t="s">
        <v>47</v>
      </c>
      <c r="H1041">
        <v>-8</v>
      </c>
      <c r="I1041">
        <v>-6</v>
      </c>
      <c r="J1041">
        <v>155</v>
      </c>
      <c r="K1041">
        <v>157</v>
      </c>
      <c r="L1041">
        <v>1</v>
      </c>
      <c r="M1041" t="b">
        <f t="shared" si="94"/>
        <v>0</v>
      </c>
      <c r="N1041" s="4">
        <f t="shared" si="95"/>
        <v>0</v>
      </c>
      <c r="O1041" t="b">
        <f t="shared" si="93"/>
        <v>0</v>
      </c>
      <c r="P1041" s="4">
        <v>2</v>
      </c>
      <c r="AI1041">
        <f t="shared" ca="1" si="96"/>
        <v>3.067901494924961</v>
      </c>
      <c r="AJ1041">
        <f t="shared" ca="1" si="97"/>
        <v>-6.0207885556174841</v>
      </c>
    </row>
    <row r="1042" spans="1:36" x14ac:dyDescent="0.2">
      <c r="A1042">
        <v>21</v>
      </c>
      <c r="B1042">
        <v>5</v>
      </c>
      <c r="C1042" t="s">
        <v>165</v>
      </c>
      <c r="D1042" t="s">
        <v>51</v>
      </c>
      <c r="E1042" t="s">
        <v>52</v>
      </c>
      <c r="F1042" t="s">
        <v>221</v>
      </c>
      <c r="G1042" t="s">
        <v>222</v>
      </c>
      <c r="H1042">
        <v>-8</v>
      </c>
      <c r="I1042">
        <v>-12</v>
      </c>
      <c r="J1042">
        <v>185</v>
      </c>
      <c r="K1042">
        <v>181</v>
      </c>
      <c r="L1042">
        <v>0</v>
      </c>
      <c r="M1042" t="b">
        <f t="shared" si="94"/>
        <v>0</v>
      </c>
      <c r="N1042" s="4">
        <f t="shared" si="95"/>
        <v>0</v>
      </c>
      <c r="O1042" t="b">
        <f t="shared" si="93"/>
        <v>0</v>
      </c>
      <c r="P1042" s="4">
        <v>2</v>
      </c>
      <c r="AI1042">
        <f t="shared" ca="1" si="96"/>
        <v>5.0099815562371042</v>
      </c>
      <c r="AJ1042">
        <f t="shared" ca="1" si="97"/>
        <v>-12.062972672201376</v>
      </c>
    </row>
    <row r="1043" spans="1:36" x14ac:dyDescent="0.2">
      <c r="A1043">
        <v>21</v>
      </c>
      <c r="B1043">
        <v>5</v>
      </c>
      <c r="C1043" t="s">
        <v>165</v>
      </c>
      <c r="D1043" t="s">
        <v>54</v>
      </c>
      <c r="E1043" t="s">
        <v>55</v>
      </c>
      <c r="F1043" t="s">
        <v>477</v>
      </c>
      <c r="G1043" t="s">
        <v>478</v>
      </c>
      <c r="H1043">
        <v>4</v>
      </c>
      <c r="I1043">
        <v>11</v>
      </c>
      <c r="J1043">
        <v>120</v>
      </c>
      <c r="K1043">
        <v>127</v>
      </c>
      <c r="L1043">
        <v>1</v>
      </c>
      <c r="M1043" t="b">
        <f t="shared" si="94"/>
        <v>1</v>
      </c>
      <c r="N1043" s="4">
        <f t="shared" si="95"/>
        <v>0</v>
      </c>
      <c r="O1043" t="b">
        <f t="shared" si="93"/>
        <v>0</v>
      </c>
      <c r="P1043" s="4">
        <v>2</v>
      </c>
      <c r="AI1043">
        <f t="shared" ca="1" si="96"/>
        <v>4.9901273066622895</v>
      </c>
      <c r="AJ1043">
        <f t="shared" ca="1" si="97"/>
        <v>10.926952087786413</v>
      </c>
    </row>
    <row r="1044" spans="1:36" x14ac:dyDescent="0.2">
      <c r="A1044">
        <v>9</v>
      </c>
      <c r="B1044">
        <v>7</v>
      </c>
      <c r="C1044" t="s">
        <v>165</v>
      </c>
      <c r="D1044" t="s">
        <v>477</v>
      </c>
      <c r="E1044" t="s">
        <v>478</v>
      </c>
      <c r="F1044" t="s">
        <v>37</v>
      </c>
      <c r="G1044" t="s">
        <v>38</v>
      </c>
      <c r="H1044">
        <v>-3</v>
      </c>
      <c r="I1044">
        <v>-2</v>
      </c>
      <c r="J1044">
        <v>126</v>
      </c>
      <c r="K1044">
        <v>127</v>
      </c>
      <c r="L1044">
        <v>1</v>
      </c>
      <c r="M1044" t="b">
        <f t="shared" si="94"/>
        <v>0</v>
      </c>
      <c r="N1044" s="4">
        <f t="shared" si="95"/>
        <v>0</v>
      </c>
      <c r="O1044" t="b">
        <f t="shared" si="93"/>
        <v>0</v>
      </c>
      <c r="P1044" s="4">
        <v>2</v>
      </c>
      <c r="AI1044">
        <f t="shared" ca="1" si="96"/>
        <v>6.9782000896138019</v>
      </c>
      <c r="AJ1044">
        <f t="shared" ca="1" si="97"/>
        <v>-1.9845899522395518</v>
      </c>
    </row>
    <row r="1045" spans="1:36" x14ac:dyDescent="0.2">
      <c r="A1045">
        <v>27</v>
      </c>
      <c r="B1045">
        <v>4</v>
      </c>
      <c r="C1045" t="s">
        <v>165</v>
      </c>
      <c r="D1045" t="s">
        <v>84</v>
      </c>
      <c r="E1045" t="s">
        <v>85</v>
      </c>
      <c r="F1045" t="s">
        <v>477</v>
      </c>
      <c r="G1045" t="s">
        <v>478</v>
      </c>
      <c r="H1045">
        <v>-1</v>
      </c>
      <c r="I1045">
        <v>-11</v>
      </c>
      <c r="J1045">
        <v>145</v>
      </c>
      <c r="K1045">
        <v>135</v>
      </c>
      <c r="L1045">
        <v>1</v>
      </c>
      <c r="M1045" t="b">
        <f t="shared" si="94"/>
        <v>0</v>
      </c>
      <c r="N1045" s="4">
        <f t="shared" si="95"/>
        <v>0</v>
      </c>
      <c r="O1045" t="b">
        <f t="shared" si="93"/>
        <v>0</v>
      </c>
      <c r="P1045" s="4">
        <v>2</v>
      </c>
      <c r="AI1045">
        <f t="shared" ca="1" si="96"/>
        <v>3.9119019134661381</v>
      </c>
      <c r="AJ1045">
        <f t="shared" ca="1" si="97"/>
        <v>-11.046791748143148</v>
      </c>
    </row>
    <row r="1046" spans="1:36" x14ac:dyDescent="0.2">
      <c r="A1046">
        <v>28</v>
      </c>
      <c r="B1046">
        <v>5</v>
      </c>
      <c r="C1046" t="s">
        <v>165</v>
      </c>
      <c r="D1046" t="s">
        <v>54</v>
      </c>
      <c r="E1046" t="s">
        <v>55</v>
      </c>
      <c r="F1046" t="s">
        <v>67</v>
      </c>
      <c r="G1046" t="s">
        <v>68</v>
      </c>
      <c r="H1046">
        <v>-7</v>
      </c>
      <c r="I1046">
        <v>1</v>
      </c>
      <c r="J1046">
        <v>275</v>
      </c>
      <c r="K1046">
        <v>283</v>
      </c>
      <c r="L1046">
        <v>0</v>
      </c>
      <c r="M1046" t="b">
        <f t="shared" si="94"/>
        <v>1</v>
      </c>
      <c r="N1046" s="4">
        <f t="shared" si="95"/>
        <v>0</v>
      </c>
      <c r="O1046" t="b">
        <f t="shared" si="93"/>
        <v>0</v>
      </c>
      <c r="P1046" s="4">
        <v>1</v>
      </c>
      <c r="AI1046">
        <f t="shared" ca="1" si="96"/>
        <v>5.0537835428942568</v>
      </c>
      <c r="AJ1046">
        <f t="shared" ca="1" si="97"/>
        <v>1.0972815983912509</v>
      </c>
    </row>
    <row r="1047" spans="1:36" x14ac:dyDescent="0.2">
      <c r="A1047">
        <v>28</v>
      </c>
      <c r="B1047">
        <v>5</v>
      </c>
      <c r="C1047" t="s">
        <v>165</v>
      </c>
      <c r="D1047" t="s">
        <v>109</v>
      </c>
      <c r="E1047" t="s">
        <v>18</v>
      </c>
      <c r="F1047" t="s">
        <v>37</v>
      </c>
      <c r="G1047" t="s">
        <v>38</v>
      </c>
      <c r="H1047">
        <v>-8</v>
      </c>
      <c r="I1047">
        <v>-8</v>
      </c>
      <c r="J1047">
        <v>155</v>
      </c>
      <c r="K1047">
        <v>155</v>
      </c>
      <c r="L1047">
        <v>1</v>
      </c>
      <c r="M1047" t="b">
        <f t="shared" si="94"/>
        <v>0</v>
      </c>
      <c r="N1047" s="4">
        <f t="shared" si="95"/>
        <v>0</v>
      </c>
      <c r="O1047" t="b">
        <f t="shared" si="93"/>
        <v>0</v>
      </c>
      <c r="P1047" s="4">
        <v>2</v>
      </c>
      <c r="AI1047">
        <f t="shared" ca="1" si="96"/>
        <v>4.9081759729159771</v>
      </c>
      <c r="AJ1047">
        <f t="shared" ca="1" si="97"/>
        <v>-7.9175634371467698</v>
      </c>
    </row>
    <row r="1048" spans="1:36" x14ac:dyDescent="0.2">
      <c r="A1048">
        <v>2</v>
      </c>
      <c r="B1048">
        <v>7</v>
      </c>
      <c r="C1048" t="s">
        <v>114</v>
      </c>
      <c r="D1048" t="s">
        <v>101</v>
      </c>
      <c r="E1048" t="s">
        <v>102</v>
      </c>
      <c r="F1048" t="s">
        <v>189</v>
      </c>
      <c r="G1048" t="s">
        <v>190</v>
      </c>
      <c r="H1048">
        <v>29</v>
      </c>
      <c r="I1048">
        <v>19</v>
      </c>
      <c r="J1048">
        <v>350</v>
      </c>
      <c r="K1048">
        <v>340</v>
      </c>
      <c r="L1048">
        <v>0</v>
      </c>
      <c r="M1048" t="b">
        <f t="shared" si="94"/>
        <v>1</v>
      </c>
      <c r="N1048" s="4">
        <f t="shared" si="95"/>
        <v>0</v>
      </c>
      <c r="O1048" t="b">
        <f t="shared" si="93"/>
        <v>0</v>
      </c>
      <c r="P1048" s="4">
        <v>1</v>
      </c>
      <c r="AI1048">
        <f t="shared" ca="1" si="96"/>
        <v>6.9668538178075359</v>
      </c>
      <c r="AJ1048">
        <f t="shared" ca="1" si="97"/>
        <v>18.970389399237273</v>
      </c>
    </row>
    <row r="1049" spans="1:36" x14ac:dyDescent="0.2">
      <c r="A1049">
        <v>9</v>
      </c>
      <c r="B1049">
        <v>7</v>
      </c>
      <c r="C1049" t="s">
        <v>114</v>
      </c>
      <c r="D1049" t="s">
        <v>60</v>
      </c>
      <c r="E1049" t="s">
        <v>61</v>
      </c>
      <c r="F1049" t="s">
        <v>77</v>
      </c>
      <c r="G1049" t="s">
        <v>78</v>
      </c>
      <c r="H1049">
        <v>0</v>
      </c>
      <c r="I1049">
        <v>-6</v>
      </c>
      <c r="J1049">
        <v>355</v>
      </c>
      <c r="K1049">
        <v>349</v>
      </c>
      <c r="L1049">
        <v>1</v>
      </c>
      <c r="M1049" t="b">
        <f t="shared" si="94"/>
        <v>0</v>
      </c>
      <c r="N1049" s="4">
        <f t="shared" si="95"/>
        <v>0</v>
      </c>
      <c r="O1049" t="b">
        <f t="shared" si="93"/>
        <v>0</v>
      </c>
      <c r="P1049" s="4">
        <v>1</v>
      </c>
      <c r="AI1049">
        <f t="shared" ca="1" si="96"/>
        <v>7.0953763319370786</v>
      </c>
      <c r="AJ1049">
        <f t="shared" ca="1" si="97"/>
        <v>-5.9622982795250783</v>
      </c>
    </row>
    <row r="1050" spans="1:36" x14ac:dyDescent="0.2">
      <c r="A1050">
        <v>9</v>
      </c>
      <c r="B1050">
        <v>7</v>
      </c>
      <c r="C1050" t="s">
        <v>114</v>
      </c>
      <c r="D1050" t="s">
        <v>115</v>
      </c>
      <c r="E1050" t="s">
        <v>116</v>
      </c>
      <c r="F1050" t="s">
        <v>189</v>
      </c>
      <c r="G1050" t="s">
        <v>190</v>
      </c>
      <c r="H1050">
        <v>11</v>
      </c>
      <c r="I1050">
        <v>10</v>
      </c>
      <c r="J1050">
        <v>45</v>
      </c>
      <c r="K1050">
        <v>44</v>
      </c>
      <c r="L1050">
        <v>0</v>
      </c>
      <c r="M1050" t="b">
        <f t="shared" si="94"/>
        <v>1</v>
      </c>
      <c r="N1050" s="4">
        <f t="shared" si="95"/>
        <v>0</v>
      </c>
      <c r="O1050" t="b">
        <f t="shared" si="93"/>
        <v>0</v>
      </c>
      <c r="P1050" s="4">
        <v>2</v>
      </c>
      <c r="AI1050">
        <f t="shared" ca="1" si="96"/>
        <v>7.0722719508347947</v>
      </c>
      <c r="AJ1050">
        <f t="shared" ca="1" si="97"/>
        <v>10.033006057479417</v>
      </c>
    </row>
    <row r="1051" spans="1:36" x14ac:dyDescent="0.2">
      <c r="A1051">
        <v>30</v>
      </c>
      <c r="B1051">
        <v>7</v>
      </c>
      <c r="C1051" t="s">
        <v>16</v>
      </c>
      <c r="D1051" t="s">
        <v>126</v>
      </c>
      <c r="E1051" t="s">
        <v>127</v>
      </c>
      <c r="F1051" t="s">
        <v>24</v>
      </c>
      <c r="G1051" t="s">
        <v>25</v>
      </c>
      <c r="H1051">
        <v>732</v>
      </c>
      <c r="I1051">
        <v>704</v>
      </c>
      <c r="J1051">
        <v>150</v>
      </c>
      <c r="K1051">
        <v>122</v>
      </c>
      <c r="L1051">
        <v>0</v>
      </c>
      <c r="M1051" t="b">
        <f t="shared" si="94"/>
        <v>1</v>
      </c>
      <c r="N1051" s="4">
        <f t="shared" si="95"/>
        <v>1</v>
      </c>
      <c r="O1051" t="b">
        <f t="shared" si="93"/>
        <v>1</v>
      </c>
      <c r="P1051" s="4">
        <v>2</v>
      </c>
      <c r="AI1051">
        <f t="shared" ca="1" si="96"/>
        <v>7.064285123005603</v>
      </c>
      <c r="AJ1051">
        <f t="shared" ca="1" si="97"/>
        <v>704.03468369950713</v>
      </c>
    </row>
  </sheetData>
  <autoFilter ref="A1:O1051" xr:uid="{92A02814-8740-4035-934E-7E758542B454}">
    <sortState xmlns:xlrd2="http://schemas.microsoft.com/office/spreadsheetml/2017/richdata2" ref="A2:O1051">
      <sortCondition ref="O1:O1051"/>
    </sortState>
  </autoFilter>
  <conditionalFormatting sqref="M2:O1051">
    <cfRule type="cellIs" dxfId="37" priority="1" operator="equal">
      <formula>FALSE</formula>
    </cfRule>
    <cfRule type="cellIs" dxfId="36" priority="2" operator="equal">
      <formula>TRUE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42B8-1C7D-1842-BF57-16E305EC1C02}">
  <sheetPr codeName="Sheet10"/>
  <dimension ref="B1:N333"/>
  <sheetViews>
    <sheetView showGridLines="0" workbookViewId="0"/>
  </sheetViews>
  <sheetFormatPr baseColWidth="10" defaultColWidth="8.83203125" defaultRowHeight="15" x14ac:dyDescent="0.2"/>
  <cols>
    <col min="10" max="10" width="14.33203125" bestFit="1" customWidth="1"/>
  </cols>
  <sheetData>
    <row r="1" spans="2:14" ht="19" x14ac:dyDescent="0.25">
      <c r="B1" s="20" t="s">
        <v>658</v>
      </c>
      <c r="N1" t="s">
        <v>480</v>
      </c>
    </row>
    <row r="3" spans="2:14" ht="16" x14ac:dyDescent="0.2">
      <c r="B3" s="22" t="s">
        <v>482</v>
      </c>
      <c r="C3" s="23"/>
      <c r="D3" s="23"/>
      <c r="E3" s="23"/>
      <c r="F3" s="23"/>
      <c r="G3" s="24"/>
      <c r="J3" s="22" t="s">
        <v>483</v>
      </c>
      <c r="K3" s="23"/>
      <c r="L3" s="23"/>
      <c r="M3" s="24"/>
    </row>
    <row r="4" spans="2:14" x14ac:dyDescent="0.2">
      <c r="B4" s="25" t="s">
        <v>484</v>
      </c>
      <c r="C4" s="26"/>
      <c r="D4" s="25" t="s">
        <v>485</v>
      </c>
      <c r="E4" s="26"/>
      <c r="F4" s="25" t="s">
        <v>486</v>
      </c>
      <c r="G4" s="26"/>
      <c r="J4" s="27" t="s">
        <v>487</v>
      </c>
      <c r="K4" s="27" t="s">
        <v>488</v>
      </c>
      <c r="L4" s="27" t="s">
        <v>489</v>
      </c>
      <c r="M4" s="27" t="s">
        <v>176</v>
      </c>
    </row>
    <row r="5" spans="2:14" x14ac:dyDescent="0.2">
      <c r="J5" s="28">
        <v>51</v>
      </c>
      <c r="K5" s="28">
        <v>43</v>
      </c>
      <c r="L5" s="28">
        <v>24</v>
      </c>
      <c r="M5" s="28">
        <v>118</v>
      </c>
    </row>
    <row r="10" spans="2:14" ht="19" x14ac:dyDescent="0.25">
      <c r="B10" s="29" t="s">
        <v>485</v>
      </c>
    </row>
    <row r="12" spans="2:14" x14ac:dyDescent="0.2">
      <c r="B12" t="s">
        <v>603</v>
      </c>
    </row>
    <row r="13" spans="2:14" x14ac:dyDescent="0.2">
      <c r="B13" t="s">
        <v>604</v>
      </c>
    </row>
    <row r="14" spans="2:14" x14ac:dyDescent="0.2">
      <c r="B14" t="s">
        <v>659</v>
      </c>
    </row>
    <row r="15" spans="2:14" x14ac:dyDescent="0.2">
      <c r="B15" t="s">
        <v>606</v>
      </c>
    </row>
    <row r="16" spans="2:14" x14ac:dyDescent="0.2">
      <c r="B16" t="s">
        <v>660</v>
      </c>
    </row>
    <row r="17" spans="2:2" x14ac:dyDescent="0.2">
      <c r="B17" t="s">
        <v>608</v>
      </c>
    </row>
    <row r="18" spans="2:2" x14ac:dyDescent="0.2">
      <c r="B18" t="s">
        <v>609</v>
      </c>
    </row>
    <row r="19" spans="2:2" x14ac:dyDescent="0.2">
      <c r="B19" t="s">
        <v>610</v>
      </c>
    </row>
    <row r="20" spans="2:2" x14ac:dyDescent="0.2">
      <c r="B20" t="s">
        <v>611</v>
      </c>
    </row>
    <row r="21" spans="2:2" x14ac:dyDescent="0.2">
      <c r="B21" t="s">
        <v>612</v>
      </c>
    </row>
    <row r="22" spans="2:2" x14ac:dyDescent="0.2">
      <c r="B22" t="s">
        <v>613</v>
      </c>
    </row>
    <row r="23" spans="2:2" x14ac:dyDescent="0.2">
      <c r="B23" t="s">
        <v>614</v>
      </c>
    </row>
    <row r="24" spans="2:2" x14ac:dyDescent="0.2">
      <c r="B24" t="s">
        <v>615</v>
      </c>
    </row>
    <row r="25" spans="2:2" x14ac:dyDescent="0.2">
      <c r="B25" t="s">
        <v>616</v>
      </c>
    </row>
    <row r="26" spans="2:2" x14ac:dyDescent="0.2">
      <c r="B26" t="s">
        <v>617</v>
      </c>
    </row>
    <row r="27" spans="2:2" x14ac:dyDescent="0.2">
      <c r="B27" t="s">
        <v>618</v>
      </c>
    </row>
    <row r="28" spans="2:2" x14ac:dyDescent="0.2">
      <c r="B28" t="s">
        <v>619</v>
      </c>
    </row>
    <row r="29" spans="2:2" x14ac:dyDescent="0.2">
      <c r="B29" t="s">
        <v>661</v>
      </c>
    </row>
    <row r="30" spans="2:2" x14ac:dyDescent="0.2">
      <c r="B30" t="s">
        <v>637</v>
      </c>
    </row>
    <row r="31" spans="2:2" x14ac:dyDescent="0.2">
      <c r="B31" t="s">
        <v>621</v>
      </c>
    </row>
    <row r="32" spans="2:2" x14ac:dyDescent="0.2">
      <c r="B32" t="s">
        <v>622</v>
      </c>
    </row>
    <row r="33" spans="2:2" x14ac:dyDescent="0.2">
      <c r="B33" t="s">
        <v>623</v>
      </c>
    </row>
    <row r="34" spans="2:2" x14ac:dyDescent="0.2">
      <c r="B34" t="s">
        <v>624</v>
      </c>
    </row>
    <row r="35" spans="2:2" x14ac:dyDescent="0.2">
      <c r="B35" t="s">
        <v>625</v>
      </c>
    </row>
    <row r="36" spans="2:2" x14ac:dyDescent="0.2">
      <c r="B36" t="s">
        <v>626</v>
      </c>
    </row>
    <row r="37" spans="2:2" x14ac:dyDescent="0.2">
      <c r="B37" t="s">
        <v>627</v>
      </c>
    </row>
    <row r="38" spans="2:2" x14ac:dyDescent="0.2">
      <c r="B38" t="s">
        <v>628</v>
      </c>
    </row>
    <row r="39" spans="2:2" x14ac:dyDescent="0.2">
      <c r="B39" t="s">
        <v>629</v>
      </c>
    </row>
    <row r="40" spans="2:2" x14ac:dyDescent="0.2">
      <c r="B40" t="s">
        <v>630</v>
      </c>
    </row>
    <row r="41" spans="2:2" x14ac:dyDescent="0.2">
      <c r="B41" t="s">
        <v>631</v>
      </c>
    </row>
    <row r="42" spans="2:2" x14ac:dyDescent="0.2">
      <c r="B42" t="s">
        <v>662</v>
      </c>
    </row>
    <row r="43" spans="2:2" x14ac:dyDescent="0.2">
      <c r="B43" t="s">
        <v>651</v>
      </c>
    </row>
    <row r="44" spans="2:2" x14ac:dyDescent="0.2">
      <c r="B44" t="s">
        <v>652</v>
      </c>
    </row>
    <row r="45" spans="2:2" x14ac:dyDescent="0.2">
      <c r="B45" t="s">
        <v>635</v>
      </c>
    </row>
    <row r="46" spans="2:2" x14ac:dyDescent="0.2">
      <c r="B46" t="s">
        <v>636</v>
      </c>
    </row>
    <row r="47" spans="2:2" x14ac:dyDescent="0.2">
      <c r="B47" t="s">
        <v>663</v>
      </c>
    </row>
    <row r="48" spans="2:2" x14ac:dyDescent="0.2">
      <c r="B48" t="s">
        <v>664</v>
      </c>
    </row>
    <row r="49" spans="2:2" x14ac:dyDescent="0.2">
      <c r="B49" t="s">
        <v>665</v>
      </c>
    </row>
    <row r="50" spans="2:2" x14ac:dyDescent="0.2">
      <c r="B50" t="s">
        <v>666</v>
      </c>
    </row>
    <row r="51" spans="2:2" x14ac:dyDescent="0.2">
      <c r="B51" t="s">
        <v>667</v>
      </c>
    </row>
    <row r="52" spans="2:2" x14ac:dyDescent="0.2">
      <c r="B52" t="s">
        <v>668</v>
      </c>
    </row>
    <row r="53" spans="2:2" x14ac:dyDescent="0.2">
      <c r="B53" t="s">
        <v>669</v>
      </c>
    </row>
    <row r="54" spans="2:2" x14ac:dyDescent="0.2">
      <c r="B54" t="s">
        <v>670</v>
      </c>
    </row>
    <row r="55" spans="2:2" x14ac:dyDescent="0.2">
      <c r="B55" t="s">
        <v>671</v>
      </c>
    </row>
    <row r="56" spans="2:2" x14ac:dyDescent="0.2">
      <c r="B56" t="s">
        <v>672</v>
      </c>
    </row>
    <row r="57" spans="2:2" x14ac:dyDescent="0.2">
      <c r="B57" t="s">
        <v>673</v>
      </c>
    </row>
    <row r="58" spans="2:2" x14ac:dyDescent="0.2">
      <c r="B58" t="s">
        <v>674</v>
      </c>
    </row>
    <row r="59" spans="2:2" x14ac:dyDescent="0.2">
      <c r="B59" t="s">
        <v>675</v>
      </c>
    </row>
    <row r="60" spans="2:2" x14ac:dyDescent="0.2">
      <c r="B60" t="s">
        <v>676</v>
      </c>
    </row>
    <row r="61" spans="2:2" x14ac:dyDescent="0.2">
      <c r="B61" t="s">
        <v>677</v>
      </c>
    </row>
    <row r="62" spans="2:2" x14ac:dyDescent="0.2">
      <c r="B62" t="s">
        <v>669</v>
      </c>
    </row>
    <row r="63" spans="2:2" x14ac:dyDescent="0.2">
      <c r="B63" t="s">
        <v>678</v>
      </c>
    </row>
    <row r="64" spans="2:2" x14ac:dyDescent="0.2">
      <c r="B64" t="s">
        <v>679</v>
      </c>
    </row>
    <row r="65" spans="2:2" x14ac:dyDescent="0.2">
      <c r="B65" t="s">
        <v>680</v>
      </c>
    </row>
    <row r="66" spans="2:2" x14ac:dyDescent="0.2">
      <c r="B66" t="s">
        <v>669</v>
      </c>
    </row>
    <row r="67" spans="2:2" x14ac:dyDescent="0.2">
      <c r="B67" t="s">
        <v>681</v>
      </c>
    </row>
    <row r="68" spans="2:2" x14ac:dyDescent="0.2">
      <c r="B68" t="s">
        <v>682</v>
      </c>
    </row>
    <row r="69" spans="2:2" x14ac:dyDescent="0.2">
      <c r="B69" t="s">
        <v>683</v>
      </c>
    </row>
    <row r="70" spans="2:2" x14ac:dyDescent="0.2">
      <c r="B70" t="s">
        <v>684</v>
      </c>
    </row>
    <row r="71" spans="2:2" x14ac:dyDescent="0.2">
      <c r="B71" t="s">
        <v>685</v>
      </c>
    </row>
    <row r="72" spans="2:2" x14ac:dyDescent="0.2">
      <c r="B72" t="s">
        <v>686</v>
      </c>
    </row>
    <row r="73" spans="2:2" x14ac:dyDescent="0.2">
      <c r="B73" t="s">
        <v>687</v>
      </c>
    </row>
    <row r="74" spans="2:2" x14ac:dyDescent="0.2">
      <c r="B74" t="s">
        <v>688</v>
      </c>
    </row>
    <row r="75" spans="2:2" x14ac:dyDescent="0.2">
      <c r="B75" t="s">
        <v>685</v>
      </c>
    </row>
    <row r="76" spans="2:2" x14ac:dyDescent="0.2">
      <c r="B76" t="s">
        <v>689</v>
      </c>
    </row>
    <row r="77" spans="2:2" x14ac:dyDescent="0.2">
      <c r="B77" t="s">
        <v>690</v>
      </c>
    </row>
    <row r="78" spans="2:2" x14ac:dyDescent="0.2">
      <c r="B78" t="s">
        <v>691</v>
      </c>
    </row>
    <row r="79" spans="2:2" x14ac:dyDescent="0.2">
      <c r="B79" t="s">
        <v>692</v>
      </c>
    </row>
    <row r="80" spans="2:2" x14ac:dyDescent="0.2">
      <c r="B80" t="s">
        <v>693</v>
      </c>
    </row>
    <row r="81" spans="2:2" x14ac:dyDescent="0.2">
      <c r="B81" t="s">
        <v>694</v>
      </c>
    </row>
    <row r="82" spans="2:2" x14ac:dyDescent="0.2">
      <c r="B82" t="s">
        <v>695</v>
      </c>
    </row>
    <row r="83" spans="2:2" x14ac:dyDescent="0.2">
      <c r="B83" t="s">
        <v>692</v>
      </c>
    </row>
    <row r="84" spans="2:2" x14ac:dyDescent="0.2">
      <c r="B84" t="s">
        <v>675</v>
      </c>
    </row>
    <row r="85" spans="2:2" x14ac:dyDescent="0.2">
      <c r="B85" t="s">
        <v>696</v>
      </c>
    </row>
    <row r="86" spans="2:2" x14ac:dyDescent="0.2">
      <c r="B86" t="s">
        <v>697</v>
      </c>
    </row>
    <row r="87" spans="2:2" x14ac:dyDescent="0.2">
      <c r="B87" t="s">
        <v>698</v>
      </c>
    </row>
    <row r="88" spans="2:2" x14ac:dyDescent="0.2">
      <c r="B88" t="s">
        <v>699</v>
      </c>
    </row>
    <row r="89" spans="2:2" x14ac:dyDescent="0.2">
      <c r="B89" t="s">
        <v>675</v>
      </c>
    </row>
    <row r="90" spans="2:2" x14ac:dyDescent="0.2">
      <c r="B90" t="s">
        <v>675</v>
      </c>
    </row>
    <row r="91" spans="2:2" x14ac:dyDescent="0.2">
      <c r="B91" t="s">
        <v>700</v>
      </c>
    </row>
    <row r="92" spans="2:2" x14ac:dyDescent="0.2">
      <c r="B92" t="s">
        <v>701</v>
      </c>
    </row>
    <row r="93" spans="2:2" x14ac:dyDescent="0.2">
      <c r="B93" t="s">
        <v>702</v>
      </c>
    </row>
    <row r="94" spans="2:2" x14ac:dyDescent="0.2">
      <c r="B94" t="s">
        <v>703</v>
      </c>
    </row>
    <row r="95" spans="2:2" x14ac:dyDescent="0.2">
      <c r="B95" t="s">
        <v>704</v>
      </c>
    </row>
    <row r="96" spans="2:2" x14ac:dyDescent="0.2">
      <c r="B96" t="s">
        <v>705</v>
      </c>
    </row>
    <row r="97" spans="2:2" x14ac:dyDescent="0.2">
      <c r="B97" t="s">
        <v>673</v>
      </c>
    </row>
    <row r="98" spans="2:2" x14ac:dyDescent="0.2">
      <c r="B98" t="s">
        <v>692</v>
      </c>
    </row>
    <row r="99" spans="2:2" x14ac:dyDescent="0.2">
      <c r="B99" t="s">
        <v>675</v>
      </c>
    </row>
    <row r="100" spans="2:2" x14ac:dyDescent="0.2">
      <c r="B100" t="s">
        <v>706</v>
      </c>
    </row>
    <row r="101" spans="2:2" x14ac:dyDescent="0.2">
      <c r="B101" t="s">
        <v>707</v>
      </c>
    </row>
    <row r="102" spans="2:2" x14ac:dyDescent="0.2">
      <c r="B102" t="s">
        <v>702</v>
      </c>
    </row>
    <row r="103" spans="2:2" x14ac:dyDescent="0.2">
      <c r="B103" t="s">
        <v>674</v>
      </c>
    </row>
    <row r="104" spans="2:2" x14ac:dyDescent="0.2">
      <c r="B104" t="s">
        <v>675</v>
      </c>
    </row>
    <row r="105" spans="2:2" x14ac:dyDescent="0.2">
      <c r="B105" t="s">
        <v>675</v>
      </c>
    </row>
    <row r="106" spans="2:2" x14ac:dyDescent="0.2">
      <c r="B106" t="s">
        <v>675</v>
      </c>
    </row>
    <row r="107" spans="2:2" x14ac:dyDescent="0.2">
      <c r="B107" t="s">
        <v>708</v>
      </c>
    </row>
    <row r="108" spans="2:2" x14ac:dyDescent="0.2">
      <c r="B108" t="s">
        <v>709</v>
      </c>
    </row>
    <row r="109" spans="2:2" x14ac:dyDescent="0.2">
      <c r="B109" t="s">
        <v>698</v>
      </c>
    </row>
    <row r="110" spans="2:2" x14ac:dyDescent="0.2">
      <c r="B110" t="s">
        <v>699</v>
      </c>
    </row>
    <row r="111" spans="2:2" x14ac:dyDescent="0.2">
      <c r="B111" t="s">
        <v>675</v>
      </c>
    </row>
    <row r="112" spans="2:2" x14ac:dyDescent="0.2">
      <c r="B112" t="s">
        <v>675</v>
      </c>
    </row>
    <row r="113" spans="2:2" x14ac:dyDescent="0.2">
      <c r="B113" t="s">
        <v>710</v>
      </c>
    </row>
    <row r="114" spans="2:2" x14ac:dyDescent="0.2">
      <c r="B114" t="s">
        <v>711</v>
      </c>
    </row>
    <row r="115" spans="2:2" x14ac:dyDescent="0.2">
      <c r="B115" t="s">
        <v>684</v>
      </c>
    </row>
    <row r="116" spans="2:2" x14ac:dyDescent="0.2">
      <c r="B116" t="s">
        <v>674</v>
      </c>
    </row>
    <row r="117" spans="2:2" x14ac:dyDescent="0.2">
      <c r="B117" t="s">
        <v>712</v>
      </c>
    </row>
    <row r="118" spans="2:2" x14ac:dyDescent="0.2">
      <c r="B118" t="s">
        <v>713</v>
      </c>
    </row>
    <row r="119" spans="2:2" x14ac:dyDescent="0.2">
      <c r="B119" t="s">
        <v>714</v>
      </c>
    </row>
    <row r="120" spans="2:2" x14ac:dyDescent="0.2">
      <c r="B120" t="s">
        <v>674</v>
      </c>
    </row>
    <row r="121" spans="2:2" x14ac:dyDescent="0.2">
      <c r="B121" t="s">
        <v>675</v>
      </c>
    </row>
    <row r="122" spans="2:2" x14ac:dyDescent="0.2">
      <c r="B122" t="s">
        <v>715</v>
      </c>
    </row>
    <row r="123" spans="2:2" x14ac:dyDescent="0.2">
      <c r="B123" t="s">
        <v>716</v>
      </c>
    </row>
    <row r="124" spans="2:2" x14ac:dyDescent="0.2">
      <c r="B124" t="s">
        <v>717</v>
      </c>
    </row>
    <row r="125" spans="2:2" x14ac:dyDescent="0.2">
      <c r="B125" t="s">
        <v>699</v>
      </c>
    </row>
    <row r="126" spans="2:2" x14ac:dyDescent="0.2">
      <c r="B126" t="s">
        <v>675</v>
      </c>
    </row>
    <row r="127" spans="2:2" x14ac:dyDescent="0.2">
      <c r="B127" t="s">
        <v>675</v>
      </c>
    </row>
    <row r="128" spans="2:2" x14ac:dyDescent="0.2">
      <c r="B128" t="s">
        <v>675</v>
      </c>
    </row>
    <row r="129" spans="2:2" x14ac:dyDescent="0.2">
      <c r="B129" t="s">
        <v>718</v>
      </c>
    </row>
    <row r="130" spans="2:2" x14ac:dyDescent="0.2">
      <c r="B130" t="s">
        <v>719</v>
      </c>
    </row>
    <row r="131" spans="2:2" x14ac:dyDescent="0.2">
      <c r="B131" t="s">
        <v>673</v>
      </c>
    </row>
    <row r="132" spans="2:2" x14ac:dyDescent="0.2">
      <c r="B132" t="s">
        <v>674</v>
      </c>
    </row>
    <row r="133" spans="2:2" x14ac:dyDescent="0.2">
      <c r="B133" t="s">
        <v>675</v>
      </c>
    </row>
    <row r="134" spans="2:2" x14ac:dyDescent="0.2">
      <c r="B134" t="s">
        <v>675</v>
      </c>
    </row>
    <row r="135" spans="2:2" x14ac:dyDescent="0.2">
      <c r="B135" t="s">
        <v>675</v>
      </c>
    </row>
    <row r="136" spans="2:2" x14ac:dyDescent="0.2">
      <c r="B136" t="s">
        <v>720</v>
      </c>
    </row>
    <row r="137" spans="2:2" x14ac:dyDescent="0.2">
      <c r="B137" t="s">
        <v>721</v>
      </c>
    </row>
    <row r="138" spans="2:2" x14ac:dyDescent="0.2">
      <c r="B138" t="s">
        <v>722</v>
      </c>
    </row>
    <row r="139" spans="2:2" x14ac:dyDescent="0.2">
      <c r="B139" t="s">
        <v>723</v>
      </c>
    </row>
    <row r="140" spans="2:2" x14ac:dyDescent="0.2">
      <c r="B140" t="s">
        <v>724</v>
      </c>
    </row>
    <row r="141" spans="2:2" x14ac:dyDescent="0.2">
      <c r="B141" t="s">
        <v>725</v>
      </c>
    </row>
    <row r="142" spans="2:2" x14ac:dyDescent="0.2">
      <c r="B142" t="s">
        <v>726</v>
      </c>
    </row>
    <row r="143" spans="2:2" x14ac:dyDescent="0.2">
      <c r="B143" t="s">
        <v>727</v>
      </c>
    </row>
    <row r="144" spans="2:2" x14ac:dyDescent="0.2">
      <c r="B144" t="s">
        <v>728</v>
      </c>
    </row>
    <row r="145" spans="2:2" x14ac:dyDescent="0.2">
      <c r="B145" t="s">
        <v>729</v>
      </c>
    </row>
    <row r="146" spans="2:2" x14ac:dyDescent="0.2">
      <c r="B146" t="s">
        <v>702</v>
      </c>
    </row>
    <row r="147" spans="2:2" x14ac:dyDescent="0.2">
      <c r="B147" t="s">
        <v>674</v>
      </c>
    </row>
    <row r="148" spans="2:2" x14ac:dyDescent="0.2">
      <c r="B148" t="s">
        <v>730</v>
      </c>
    </row>
    <row r="149" spans="2:2" x14ac:dyDescent="0.2">
      <c r="B149" t="s">
        <v>731</v>
      </c>
    </row>
    <row r="150" spans="2:2" x14ac:dyDescent="0.2">
      <c r="B150" t="s">
        <v>702</v>
      </c>
    </row>
    <row r="151" spans="2:2" x14ac:dyDescent="0.2">
      <c r="B151" t="s">
        <v>699</v>
      </c>
    </row>
    <row r="152" spans="2:2" x14ac:dyDescent="0.2">
      <c r="B152" t="s">
        <v>675</v>
      </c>
    </row>
    <row r="153" spans="2:2" x14ac:dyDescent="0.2">
      <c r="B153" t="s">
        <v>732</v>
      </c>
    </row>
    <row r="154" spans="2:2" x14ac:dyDescent="0.2">
      <c r="B154" t="s">
        <v>733</v>
      </c>
    </row>
    <row r="155" spans="2:2" x14ac:dyDescent="0.2">
      <c r="B155" t="s">
        <v>673</v>
      </c>
    </row>
    <row r="156" spans="2:2" x14ac:dyDescent="0.2">
      <c r="B156" t="s">
        <v>674</v>
      </c>
    </row>
    <row r="157" spans="2:2" x14ac:dyDescent="0.2">
      <c r="B157" t="s">
        <v>675</v>
      </c>
    </row>
    <row r="158" spans="2:2" x14ac:dyDescent="0.2">
      <c r="B158" t="s">
        <v>675</v>
      </c>
    </row>
    <row r="159" spans="2:2" x14ac:dyDescent="0.2">
      <c r="B159" t="s">
        <v>734</v>
      </c>
    </row>
    <row r="160" spans="2:2" x14ac:dyDescent="0.2">
      <c r="B160" t="s">
        <v>735</v>
      </c>
    </row>
    <row r="161" spans="2:2" x14ac:dyDescent="0.2">
      <c r="B161" t="s">
        <v>736</v>
      </c>
    </row>
    <row r="162" spans="2:2" x14ac:dyDescent="0.2">
      <c r="B162" t="s">
        <v>737</v>
      </c>
    </row>
    <row r="163" spans="2:2" x14ac:dyDescent="0.2">
      <c r="B163" t="s">
        <v>738</v>
      </c>
    </row>
    <row r="164" spans="2:2" x14ac:dyDescent="0.2">
      <c r="B164" t="s">
        <v>739</v>
      </c>
    </row>
    <row r="165" spans="2:2" x14ac:dyDescent="0.2">
      <c r="B165" t="s">
        <v>740</v>
      </c>
    </row>
    <row r="166" spans="2:2" x14ac:dyDescent="0.2">
      <c r="B166" t="s">
        <v>699</v>
      </c>
    </row>
    <row r="167" spans="2:2" x14ac:dyDescent="0.2">
      <c r="B167" t="s">
        <v>675</v>
      </c>
    </row>
    <row r="168" spans="2:2" x14ac:dyDescent="0.2">
      <c r="B168" t="s">
        <v>741</v>
      </c>
    </row>
    <row r="169" spans="2:2" x14ac:dyDescent="0.2">
      <c r="B169" t="s">
        <v>742</v>
      </c>
    </row>
    <row r="170" spans="2:2" x14ac:dyDescent="0.2">
      <c r="B170" t="s">
        <v>743</v>
      </c>
    </row>
    <row r="171" spans="2:2" x14ac:dyDescent="0.2">
      <c r="B171" t="s">
        <v>737</v>
      </c>
    </row>
    <row r="172" spans="2:2" x14ac:dyDescent="0.2">
      <c r="B172" t="s">
        <v>744</v>
      </c>
    </row>
    <row r="173" spans="2:2" x14ac:dyDescent="0.2">
      <c r="B173" t="s">
        <v>745</v>
      </c>
    </row>
    <row r="174" spans="2:2" x14ac:dyDescent="0.2">
      <c r="B174" t="s">
        <v>746</v>
      </c>
    </row>
    <row r="175" spans="2:2" x14ac:dyDescent="0.2">
      <c r="B175" t="s">
        <v>692</v>
      </c>
    </row>
    <row r="176" spans="2:2" x14ac:dyDescent="0.2">
      <c r="B176" t="s">
        <v>747</v>
      </c>
    </row>
    <row r="177" spans="2:2" x14ac:dyDescent="0.2">
      <c r="B177" t="s">
        <v>748</v>
      </c>
    </row>
    <row r="178" spans="2:2" x14ac:dyDescent="0.2">
      <c r="B178" t="s">
        <v>702</v>
      </c>
    </row>
    <row r="179" spans="2:2" x14ac:dyDescent="0.2">
      <c r="B179" t="s">
        <v>692</v>
      </c>
    </row>
    <row r="180" spans="2:2" x14ac:dyDescent="0.2">
      <c r="B180" t="s">
        <v>749</v>
      </c>
    </row>
    <row r="181" spans="2:2" x14ac:dyDescent="0.2">
      <c r="B181" t="s">
        <v>750</v>
      </c>
    </row>
    <row r="182" spans="2:2" x14ac:dyDescent="0.2">
      <c r="B182" t="s">
        <v>714</v>
      </c>
    </row>
    <row r="183" spans="2:2" x14ac:dyDescent="0.2">
      <c r="B183" t="s">
        <v>692</v>
      </c>
    </row>
    <row r="184" spans="2:2" x14ac:dyDescent="0.2">
      <c r="B184" t="s">
        <v>675</v>
      </c>
    </row>
    <row r="185" spans="2:2" x14ac:dyDescent="0.2">
      <c r="B185" t="s">
        <v>751</v>
      </c>
    </row>
    <row r="186" spans="2:2" x14ac:dyDescent="0.2">
      <c r="B186" t="s">
        <v>752</v>
      </c>
    </row>
    <row r="187" spans="2:2" x14ac:dyDescent="0.2">
      <c r="B187" t="s">
        <v>714</v>
      </c>
    </row>
    <row r="188" spans="2:2" x14ac:dyDescent="0.2">
      <c r="B188" t="s">
        <v>699</v>
      </c>
    </row>
    <row r="189" spans="2:2" x14ac:dyDescent="0.2">
      <c r="B189" t="s">
        <v>675</v>
      </c>
    </row>
    <row r="190" spans="2:2" x14ac:dyDescent="0.2">
      <c r="B190" t="s">
        <v>675</v>
      </c>
    </row>
    <row r="191" spans="2:2" x14ac:dyDescent="0.2">
      <c r="B191" t="s">
        <v>753</v>
      </c>
    </row>
    <row r="192" spans="2:2" x14ac:dyDescent="0.2">
      <c r="B192" t="s">
        <v>754</v>
      </c>
    </row>
    <row r="193" spans="2:2" x14ac:dyDescent="0.2">
      <c r="B193" t="s">
        <v>695</v>
      </c>
    </row>
    <row r="194" spans="2:2" x14ac:dyDescent="0.2">
      <c r="B194" t="s">
        <v>699</v>
      </c>
    </row>
    <row r="195" spans="2:2" x14ac:dyDescent="0.2">
      <c r="B195" t="s">
        <v>675</v>
      </c>
    </row>
    <row r="196" spans="2:2" x14ac:dyDescent="0.2">
      <c r="B196" t="s">
        <v>675</v>
      </c>
    </row>
    <row r="197" spans="2:2" x14ac:dyDescent="0.2">
      <c r="B197" t="s">
        <v>755</v>
      </c>
    </row>
    <row r="198" spans="2:2" x14ac:dyDescent="0.2">
      <c r="B198" t="s">
        <v>756</v>
      </c>
    </row>
    <row r="199" spans="2:2" x14ac:dyDescent="0.2">
      <c r="B199" t="s">
        <v>757</v>
      </c>
    </row>
    <row r="200" spans="2:2" x14ac:dyDescent="0.2">
      <c r="B200" t="s">
        <v>758</v>
      </c>
    </row>
    <row r="201" spans="2:2" x14ac:dyDescent="0.2">
      <c r="B201" t="s">
        <v>759</v>
      </c>
    </row>
    <row r="202" spans="2:2" x14ac:dyDescent="0.2">
      <c r="B202" t="s">
        <v>760</v>
      </c>
    </row>
    <row r="203" spans="2:2" x14ac:dyDescent="0.2">
      <c r="B203" t="s">
        <v>761</v>
      </c>
    </row>
    <row r="204" spans="2:2" x14ac:dyDescent="0.2">
      <c r="B204" t="s">
        <v>674</v>
      </c>
    </row>
    <row r="205" spans="2:2" x14ac:dyDescent="0.2">
      <c r="B205" t="s">
        <v>762</v>
      </c>
    </row>
    <row r="206" spans="2:2" x14ac:dyDescent="0.2">
      <c r="B206" t="s">
        <v>763</v>
      </c>
    </row>
    <row r="207" spans="2:2" x14ac:dyDescent="0.2">
      <c r="B207" t="s">
        <v>764</v>
      </c>
    </row>
    <row r="208" spans="2:2" x14ac:dyDescent="0.2">
      <c r="B208" t="s">
        <v>699</v>
      </c>
    </row>
    <row r="209" spans="2:2" x14ac:dyDescent="0.2">
      <c r="B209" t="s">
        <v>675</v>
      </c>
    </row>
    <row r="210" spans="2:2" x14ac:dyDescent="0.2">
      <c r="B210" t="s">
        <v>765</v>
      </c>
    </row>
    <row r="211" spans="2:2" x14ac:dyDescent="0.2">
      <c r="B211" t="s">
        <v>766</v>
      </c>
    </row>
    <row r="212" spans="2:2" x14ac:dyDescent="0.2">
      <c r="B212" t="s">
        <v>702</v>
      </c>
    </row>
    <row r="213" spans="2:2" x14ac:dyDescent="0.2">
      <c r="B213" t="s">
        <v>674</v>
      </c>
    </row>
    <row r="214" spans="2:2" x14ac:dyDescent="0.2">
      <c r="B214" t="s">
        <v>675</v>
      </c>
    </row>
    <row r="215" spans="2:2" x14ac:dyDescent="0.2">
      <c r="B215" t="s">
        <v>675</v>
      </c>
    </row>
    <row r="216" spans="2:2" x14ac:dyDescent="0.2">
      <c r="B216" t="s">
        <v>767</v>
      </c>
    </row>
    <row r="217" spans="2:2" x14ac:dyDescent="0.2">
      <c r="B217" t="s">
        <v>768</v>
      </c>
    </row>
    <row r="218" spans="2:2" x14ac:dyDescent="0.2">
      <c r="B218" t="s">
        <v>769</v>
      </c>
    </row>
    <row r="219" spans="2:2" x14ac:dyDescent="0.2">
      <c r="B219" t="s">
        <v>770</v>
      </c>
    </row>
    <row r="220" spans="2:2" x14ac:dyDescent="0.2">
      <c r="B220" t="s">
        <v>771</v>
      </c>
    </row>
    <row r="221" spans="2:2" x14ac:dyDescent="0.2">
      <c r="B221" t="s">
        <v>772</v>
      </c>
    </row>
    <row r="222" spans="2:2" x14ac:dyDescent="0.2">
      <c r="B222" t="s">
        <v>773</v>
      </c>
    </row>
    <row r="223" spans="2:2" x14ac:dyDescent="0.2">
      <c r="B223" t="s">
        <v>770</v>
      </c>
    </row>
    <row r="224" spans="2:2" x14ac:dyDescent="0.2">
      <c r="B224" t="s">
        <v>675</v>
      </c>
    </row>
    <row r="225" spans="2:2" x14ac:dyDescent="0.2">
      <c r="B225" t="s">
        <v>774</v>
      </c>
    </row>
    <row r="226" spans="2:2" x14ac:dyDescent="0.2">
      <c r="B226" t="s">
        <v>775</v>
      </c>
    </row>
    <row r="227" spans="2:2" x14ac:dyDescent="0.2">
      <c r="B227" t="s">
        <v>776</v>
      </c>
    </row>
    <row r="228" spans="2:2" x14ac:dyDescent="0.2">
      <c r="B228" t="s">
        <v>699</v>
      </c>
    </row>
    <row r="229" spans="2:2" x14ac:dyDescent="0.2">
      <c r="B229" t="s">
        <v>675</v>
      </c>
    </row>
    <row r="230" spans="2:2" x14ac:dyDescent="0.2">
      <c r="B230" t="s">
        <v>675</v>
      </c>
    </row>
    <row r="231" spans="2:2" x14ac:dyDescent="0.2">
      <c r="B231" t="s">
        <v>675</v>
      </c>
    </row>
    <row r="232" spans="2:2" x14ac:dyDescent="0.2">
      <c r="B232" t="s">
        <v>675</v>
      </c>
    </row>
    <row r="233" spans="2:2" x14ac:dyDescent="0.2">
      <c r="B233" t="s">
        <v>675</v>
      </c>
    </row>
    <row r="234" spans="2:2" x14ac:dyDescent="0.2">
      <c r="B234" t="s">
        <v>675</v>
      </c>
    </row>
    <row r="235" spans="2:2" x14ac:dyDescent="0.2">
      <c r="B235" t="s">
        <v>777</v>
      </c>
    </row>
    <row r="236" spans="2:2" x14ac:dyDescent="0.2">
      <c r="B236" t="s">
        <v>778</v>
      </c>
    </row>
    <row r="237" spans="2:2" x14ac:dyDescent="0.2">
      <c r="B237" t="s">
        <v>779</v>
      </c>
    </row>
    <row r="238" spans="2:2" x14ac:dyDescent="0.2">
      <c r="B238" t="s">
        <v>780</v>
      </c>
    </row>
    <row r="239" spans="2:2" x14ac:dyDescent="0.2">
      <c r="B239" t="s">
        <v>781</v>
      </c>
    </row>
    <row r="240" spans="2:2" x14ac:dyDescent="0.2">
      <c r="B240" t="s">
        <v>782</v>
      </c>
    </row>
    <row r="241" spans="2:2" x14ac:dyDescent="0.2">
      <c r="B241" t="s">
        <v>783</v>
      </c>
    </row>
    <row r="242" spans="2:2" x14ac:dyDescent="0.2">
      <c r="B242" t="s">
        <v>703</v>
      </c>
    </row>
    <row r="243" spans="2:2" x14ac:dyDescent="0.2">
      <c r="B243" t="s">
        <v>784</v>
      </c>
    </row>
    <row r="244" spans="2:2" x14ac:dyDescent="0.2">
      <c r="B244" t="s">
        <v>785</v>
      </c>
    </row>
    <row r="245" spans="2:2" x14ac:dyDescent="0.2">
      <c r="B245" t="s">
        <v>688</v>
      </c>
    </row>
    <row r="246" spans="2:2" x14ac:dyDescent="0.2">
      <c r="B246" t="s">
        <v>703</v>
      </c>
    </row>
    <row r="247" spans="2:2" x14ac:dyDescent="0.2">
      <c r="B247" t="s">
        <v>786</v>
      </c>
    </row>
    <row r="248" spans="2:2" x14ac:dyDescent="0.2">
      <c r="B248" t="s">
        <v>787</v>
      </c>
    </row>
    <row r="249" spans="2:2" x14ac:dyDescent="0.2">
      <c r="B249" t="s">
        <v>688</v>
      </c>
    </row>
    <row r="250" spans="2:2" x14ac:dyDescent="0.2">
      <c r="B250" t="s">
        <v>674</v>
      </c>
    </row>
    <row r="251" spans="2:2" x14ac:dyDescent="0.2">
      <c r="B251" t="s">
        <v>788</v>
      </c>
    </row>
    <row r="252" spans="2:2" x14ac:dyDescent="0.2">
      <c r="B252" t="s">
        <v>672</v>
      </c>
    </row>
    <row r="253" spans="2:2" x14ac:dyDescent="0.2">
      <c r="B253" t="s">
        <v>691</v>
      </c>
    </row>
    <row r="254" spans="2:2" x14ac:dyDescent="0.2">
      <c r="B254" t="s">
        <v>699</v>
      </c>
    </row>
    <row r="255" spans="2:2" x14ac:dyDescent="0.2">
      <c r="B255" t="s">
        <v>675</v>
      </c>
    </row>
    <row r="256" spans="2:2" x14ac:dyDescent="0.2">
      <c r="B256" t="s">
        <v>789</v>
      </c>
    </row>
    <row r="257" spans="2:2" x14ac:dyDescent="0.2">
      <c r="B257" t="s">
        <v>677</v>
      </c>
    </row>
    <row r="258" spans="2:2" x14ac:dyDescent="0.2">
      <c r="B258" t="s">
        <v>702</v>
      </c>
    </row>
    <row r="259" spans="2:2" x14ac:dyDescent="0.2">
      <c r="B259" t="s">
        <v>674</v>
      </c>
    </row>
    <row r="260" spans="2:2" x14ac:dyDescent="0.2">
      <c r="B260" t="s">
        <v>790</v>
      </c>
    </row>
    <row r="261" spans="2:2" x14ac:dyDescent="0.2">
      <c r="B261" t="s">
        <v>791</v>
      </c>
    </row>
    <row r="262" spans="2:2" x14ac:dyDescent="0.2">
      <c r="B262" t="s">
        <v>673</v>
      </c>
    </row>
    <row r="263" spans="2:2" x14ac:dyDescent="0.2">
      <c r="B263" t="s">
        <v>674</v>
      </c>
    </row>
    <row r="264" spans="2:2" x14ac:dyDescent="0.2">
      <c r="B264" t="s">
        <v>675</v>
      </c>
    </row>
    <row r="265" spans="2:2" x14ac:dyDescent="0.2">
      <c r="B265" t="s">
        <v>792</v>
      </c>
    </row>
    <row r="266" spans="2:2" x14ac:dyDescent="0.2">
      <c r="B266" t="s">
        <v>793</v>
      </c>
    </row>
    <row r="267" spans="2:2" x14ac:dyDescent="0.2">
      <c r="B267" t="s">
        <v>702</v>
      </c>
    </row>
    <row r="268" spans="2:2" x14ac:dyDescent="0.2">
      <c r="B268" t="s">
        <v>699</v>
      </c>
    </row>
    <row r="269" spans="2:2" x14ac:dyDescent="0.2">
      <c r="B269" t="s">
        <v>675</v>
      </c>
    </row>
    <row r="270" spans="2:2" x14ac:dyDescent="0.2">
      <c r="B270" t="s">
        <v>675</v>
      </c>
    </row>
    <row r="271" spans="2:2" x14ac:dyDescent="0.2">
      <c r="B271" t="s">
        <v>675</v>
      </c>
    </row>
    <row r="272" spans="2:2" x14ac:dyDescent="0.2">
      <c r="B272" t="s">
        <v>794</v>
      </c>
    </row>
    <row r="273" spans="2:2" x14ac:dyDescent="0.2">
      <c r="B273" t="s">
        <v>795</v>
      </c>
    </row>
    <row r="274" spans="2:2" x14ac:dyDescent="0.2">
      <c r="B274" t="s">
        <v>673</v>
      </c>
    </row>
    <row r="275" spans="2:2" x14ac:dyDescent="0.2">
      <c r="B275" t="s">
        <v>692</v>
      </c>
    </row>
    <row r="276" spans="2:2" x14ac:dyDescent="0.2">
      <c r="B276" t="s">
        <v>675</v>
      </c>
    </row>
    <row r="277" spans="2:2" x14ac:dyDescent="0.2">
      <c r="B277" t="s">
        <v>675</v>
      </c>
    </row>
    <row r="278" spans="2:2" x14ac:dyDescent="0.2">
      <c r="B278" t="s">
        <v>796</v>
      </c>
    </row>
    <row r="279" spans="2:2" x14ac:dyDescent="0.2">
      <c r="B279" t="s">
        <v>797</v>
      </c>
    </row>
    <row r="280" spans="2:2" x14ac:dyDescent="0.2">
      <c r="B280" t="s">
        <v>688</v>
      </c>
    </row>
    <row r="281" spans="2:2" x14ac:dyDescent="0.2">
      <c r="B281" t="s">
        <v>699</v>
      </c>
    </row>
    <row r="282" spans="2:2" x14ac:dyDescent="0.2">
      <c r="B282" t="s">
        <v>675</v>
      </c>
    </row>
    <row r="283" spans="2:2" x14ac:dyDescent="0.2">
      <c r="B283" t="s">
        <v>675</v>
      </c>
    </row>
    <row r="284" spans="2:2" x14ac:dyDescent="0.2">
      <c r="B284" t="s">
        <v>798</v>
      </c>
    </row>
    <row r="285" spans="2:2" x14ac:dyDescent="0.2">
      <c r="B285" t="s">
        <v>799</v>
      </c>
    </row>
    <row r="286" spans="2:2" x14ac:dyDescent="0.2">
      <c r="B286" t="s">
        <v>800</v>
      </c>
    </row>
    <row r="287" spans="2:2" x14ac:dyDescent="0.2">
      <c r="B287" t="s">
        <v>674</v>
      </c>
    </row>
    <row r="288" spans="2:2" x14ac:dyDescent="0.2">
      <c r="B288" t="s">
        <v>801</v>
      </c>
    </row>
    <row r="289" spans="2:2" x14ac:dyDescent="0.2">
      <c r="B289" t="s">
        <v>802</v>
      </c>
    </row>
    <row r="290" spans="2:2" x14ac:dyDescent="0.2">
      <c r="B290" t="s">
        <v>803</v>
      </c>
    </row>
    <row r="291" spans="2:2" x14ac:dyDescent="0.2">
      <c r="B291" t="s">
        <v>699</v>
      </c>
    </row>
    <row r="292" spans="2:2" x14ac:dyDescent="0.2">
      <c r="B292" t="s">
        <v>675</v>
      </c>
    </row>
    <row r="293" spans="2:2" x14ac:dyDescent="0.2">
      <c r="B293" t="s">
        <v>804</v>
      </c>
    </row>
    <row r="294" spans="2:2" x14ac:dyDescent="0.2">
      <c r="B294" t="s">
        <v>805</v>
      </c>
    </row>
    <row r="295" spans="2:2" x14ac:dyDescent="0.2">
      <c r="B295" t="s">
        <v>669</v>
      </c>
    </row>
    <row r="296" spans="2:2" x14ac:dyDescent="0.2">
      <c r="B296" t="s">
        <v>674</v>
      </c>
    </row>
    <row r="297" spans="2:2" x14ac:dyDescent="0.2">
      <c r="B297" t="s">
        <v>806</v>
      </c>
    </row>
    <row r="298" spans="2:2" x14ac:dyDescent="0.2">
      <c r="B298" t="s">
        <v>807</v>
      </c>
    </row>
    <row r="299" spans="2:2" x14ac:dyDescent="0.2">
      <c r="B299" t="s">
        <v>808</v>
      </c>
    </row>
    <row r="300" spans="2:2" x14ac:dyDescent="0.2">
      <c r="B300" t="s">
        <v>699</v>
      </c>
    </row>
    <row r="301" spans="2:2" x14ac:dyDescent="0.2">
      <c r="B301" t="s">
        <v>675</v>
      </c>
    </row>
    <row r="302" spans="2:2" x14ac:dyDescent="0.2">
      <c r="B302" t="s">
        <v>809</v>
      </c>
    </row>
    <row r="303" spans="2:2" x14ac:dyDescent="0.2">
      <c r="B303" t="s">
        <v>810</v>
      </c>
    </row>
    <row r="304" spans="2:2" x14ac:dyDescent="0.2">
      <c r="B304" t="s">
        <v>811</v>
      </c>
    </row>
    <row r="305" spans="2:2" x14ac:dyDescent="0.2">
      <c r="B305" t="s">
        <v>674</v>
      </c>
    </row>
    <row r="306" spans="2:2" x14ac:dyDescent="0.2">
      <c r="B306" t="s">
        <v>812</v>
      </c>
    </row>
    <row r="307" spans="2:2" x14ac:dyDescent="0.2">
      <c r="B307" t="s">
        <v>813</v>
      </c>
    </row>
    <row r="308" spans="2:2" x14ac:dyDescent="0.2">
      <c r="B308" t="s">
        <v>714</v>
      </c>
    </row>
    <row r="309" spans="2:2" x14ac:dyDescent="0.2">
      <c r="B309" t="s">
        <v>674</v>
      </c>
    </row>
    <row r="310" spans="2:2" x14ac:dyDescent="0.2">
      <c r="B310" t="s">
        <v>814</v>
      </c>
    </row>
    <row r="311" spans="2:2" x14ac:dyDescent="0.2">
      <c r="B311" t="s">
        <v>750</v>
      </c>
    </row>
    <row r="312" spans="2:2" x14ac:dyDescent="0.2">
      <c r="B312" t="s">
        <v>673</v>
      </c>
    </row>
    <row r="313" spans="2:2" x14ac:dyDescent="0.2">
      <c r="B313" t="s">
        <v>674</v>
      </c>
    </row>
    <row r="314" spans="2:2" x14ac:dyDescent="0.2">
      <c r="B314" t="s">
        <v>675</v>
      </c>
    </row>
    <row r="315" spans="2:2" x14ac:dyDescent="0.2">
      <c r="B315" t="s">
        <v>815</v>
      </c>
    </row>
    <row r="316" spans="2:2" x14ac:dyDescent="0.2">
      <c r="B316" t="s">
        <v>752</v>
      </c>
    </row>
    <row r="317" spans="2:2" x14ac:dyDescent="0.2">
      <c r="B317" t="s">
        <v>714</v>
      </c>
    </row>
    <row r="318" spans="2:2" x14ac:dyDescent="0.2">
      <c r="B318" t="s">
        <v>699</v>
      </c>
    </row>
    <row r="319" spans="2:2" x14ac:dyDescent="0.2">
      <c r="B319" t="s">
        <v>675</v>
      </c>
    </row>
    <row r="320" spans="2:2" x14ac:dyDescent="0.2">
      <c r="B320" t="s">
        <v>675</v>
      </c>
    </row>
    <row r="321" spans="2:2" x14ac:dyDescent="0.2">
      <c r="B321" t="s">
        <v>816</v>
      </c>
    </row>
    <row r="322" spans="2:2" x14ac:dyDescent="0.2">
      <c r="B322" t="s">
        <v>817</v>
      </c>
    </row>
    <row r="323" spans="2:2" x14ac:dyDescent="0.2">
      <c r="B323" t="s">
        <v>688</v>
      </c>
    </row>
    <row r="324" spans="2:2" x14ac:dyDescent="0.2">
      <c r="B324" t="s">
        <v>699</v>
      </c>
    </row>
    <row r="325" spans="2:2" x14ac:dyDescent="0.2">
      <c r="B325" t="s">
        <v>675</v>
      </c>
    </row>
    <row r="326" spans="2:2" x14ac:dyDescent="0.2">
      <c r="B326" t="s">
        <v>675</v>
      </c>
    </row>
    <row r="327" spans="2:2" x14ac:dyDescent="0.2">
      <c r="B327" t="s">
        <v>675</v>
      </c>
    </row>
    <row r="328" spans="2:2" x14ac:dyDescent="0.2">
      <c r="B328" t="s">
        <v>675</v>
      </c>
    </row>
    <row r="329" spans="2:2" x14ac:dyDescent="0.2">
      <c r="B329" t="s">
        <v>675</v>
      </c>
    </row>
    <row r="330" spans="2:2" x14ac:dyDescent="0.2">
      <c r="B330" t="s">
        <v>675</v>
      </c>
    </row>
    <row r="331" spans="2:2" x14ac:dyDescent="0.2">
      <c r="B331" t="s">
        <v>675</v>
      </c>
    </row>
    <row r="332" spans="2:2" x14ac:dyDescent="0.2">
      <c r="B332" t="s">
        <v>818</v>
      </c>
    </row>
    <row r="333" spans="2:2" x14ac:dyDescent="0.2">
      <c r="B333" t="s">
        <v>645</v>
      </c>
    </row>
  </sheetData>
  <mergeCells count="5">
    <mergeCell ref="B3:G3"/>
    <mergeCell ref="J3:M3"/>
    <mergeCell ref="B4:C4"/>
    <mergeCell ref="D4:E4"/>
    <mergeCell ref="F4:G4"/>
  </mergeCells>
  <hyperlinks>
    <hyperlink ref="B4" location="'CT_Output'!$B$10:$B$10" display="Inputs" xr:uid="{B9F1EF93-0FB2-9A46-BEA5-B0F717CA5989}"/>
    <hyperlink ref="D4" location="'CT_Stored'!$B$10:$B$10" display="PMML Model" xr:uid="{C1421B84-4189-C548-B39B-2BD674CDE95C}"/>
    <hyperlink ref="F4" location="'CT_ValidationScore'!$B$10:$B$10" display="Validation: Classification Summary" xr:uid="{75167C9B-362B-7F4C-9417-39804EA1365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B2AD-A683-7E47-8065-09A235565BDC}">
  <sheetPr codeName="Sheet11"/>
  <dimension ref="B1:CV78"/>
  <sheetViews>
    <sheetView showGridLines="0" topLeftCell="A39" workbookViewId="0"/>
  </sheetViews>
  <sheetFormatPr baseColWidth="10" defaultColWidth="8.83203125" defaultRowHeight="15" x14ac:dyDescent="0.2"/>
  <cols>
    <col min="3" max="3" width="10" customWidth="1"/>
    <col min="4" max="4" width="10.1640625" customWidth="1"/>
    <col min="5" max="5" width="9.5" customWidth="1"/>
    <col min="16" max="16" width="14.33203125" bestFit="1" customWidth="1"/>
  </cols>
  <sheetData>
    <row r="1" spans="2:100" ht="19" x14ac:dyDescent="0.25">
      <c r="B1" s="20" t="s">
        <v>552</v>
      </c>
      <c r="N1" t="s">
        <v>646</v>
      </c>
      <c r="CV1" s="21" t="s">
        <v>554</v>
      </c>
    </row>
    <row r="3" spans="2:100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P3" s="22" t="s">
        <v>483</v>
      </c>
      <c r="Q3" s="23"/>
      <c r="R3" s="23"/>
      <c r="S3" s="24"/>
    </row>
    <row r="4" spans="2:100" x14ac:dyDescent="0.2">
      <c r="B4" s="25" t="s">
        <v>484</v>
      </c>
      <c r="C4" s="26"/>
      <c r="D4" s="25" t="s">
        <v>555</v>
      </c>
      <c r="E4" s="26"/>
      <c r="F4" s="25" t="s">
        <v>556</v>
      </c>
      <c r="G4" s="26"/>
      <c r="H4" s="25" t="s">
        <v>557</v>
      </c>
      <c r="I4" s="26"/>
      <c r="J4" s="25" t="s">
        <v>485</v>
      </c>
      <c r="K4" s="26"/>
      <c r="L4" s="25" t="s">
        <v>647</v>
      </c>
      <c r="M4" s="26"/>
      <c r="P4" s="27" t="s">
        <v>487</v>
      </c>
      <c r="Q4" s="27" t="s">
        <v>488</v>
      </c>
      <c r="R4" s="27" t="s">
        <v>489</v>
      </c>
      <c r="S4" s="27" t="s">
        <v>176</v>
      </c>
    </row>
    <row r="5" spans="2:100" x14ac:dyDescent="0.2">
      <c r="P5" s="28">
        <v>45</v>
      </c>
      <c r="Q5" s="28">
        <v>17</v>
      </c>
      <c r="R5" s="28">
        <v>12</v>
      </c>
      <c r="S5" s="28">
        <v>74</v>
      </c>
    </row>
    <row r="10" spans="2:100" ht="19" x14ac:dyDescent="0.25">
      <c r="B10" s="29" t="s">
        <v>484</v>
      </c>
    </row>
    <row r="12" spans="2:100" ht="16" x14ac:dyDescent="0.2">
      <c r="C12" s="22" t="s">
        <v>490</v>
      </c>
      <c r="D12" s="23"/>
      <c r="E12" s="23"/>
      <c r="F12" s="23"/>
      <c r="G12" s="23"/>
      <c r="H12" s="23"/>
      <c r="I12" s="23"/>
      <c r="J12" s="23"/>
      <c r="K12" s="24"/>
    </row>
    <row r="13" spans="2:100" x14ac:dyDescent="0.2">
      <c r="C13" s="30" t="s">
        <v>491</v>
      </c>
      <c r="D13" s="31"/>
      <c r="E13" s="31"/>
      <c r="F13" s="32"/>
      <c r="G13" s="33" t="s">
        <v>492</v>
      </c>
      <c r="H13" s="34"/>
      <c r="I13" s="34"/>
      <c r="J13" s="34"/>
      <c r="K13" s="35"/>
    </row>
    <row r="14" spans="2:100" x14ac:dyDescent="0.2">
      <c r="C14" s="30" t="s">
        <v>493</v>
      </c>
      <c r="D14" s="31"/>
      <c r="E14" s="31"/>
      <c r="F14" s="32"/>
      <c r="G14" s="33" t="s">
        <v>494</v>
      </c>
      <c r="H14" s="34"/>
      <c r="I14" s="34"/>
      <c r="J14" s="34"/>
      <c r="K14" s="35"/>
    </row>
    <row r="15" spans="2:100" x14ac:dyDescent="0.2">
      <c r="C15" s="30" t="s">
        <v>495</v>
      </c>
      <c r="D15" s="31"/>
      <c r="E15" s="31"/>
      <c r="F15" s="32"/>
      <c r="G15" s="33" t="s">
        <v>496</v>
      </c>
      <c r="H15" s="34"/>
      <c r="I15" s="34"/>
      <c r="J15" s="34"/>
      <c r="K15" s="35"/>
    </row>
    <row r="16" spans="2:100" x14ac:dyDescent="0.2">
      <c r="C16" s="30" t="s">
        <v>497</v>
      </c>
      <c r="D16" s="31"/>
      <c r="E16" s="31"/>
      <c r="F16" s="32"/>
      <c r="G16" s="33">
        <v>12345</v>
      </c>
      <c r="H16" s="34"/>
      <c r="I16" s="34"/>
      <c r="J16" s="34"/>
      <c r="K16" s="35"/>
    </row>
    <row r="17" spans="3:11" x14ac:dyDescent="0.2">
      <c r="C17" s="30" t="s">
        <v>498</v>
      </c>
      <c r="D17" s="31"/>
      <c r="E17" s="31"/>
      <c r="F17" s="32"/>
      <c r="G17" s="33">
        <v>525</v>
      </c>
      <c r="H17" s="34"/>
      <c r="I17" s="34"/>
      <c r="J17" s="34"/>
      <c r="K17" s="35"/>
    </row>
    <row r="18" spans="3:11" x14ac:dyDescent="0.2">
      <c r="C18" s="30" t="s">
        <v>499</v>
      </c>
      <c r="D18" s="31"/>
      <c r="E18" s="31"/>
      <c r="F18" s="32"/>
      <c r="G18" s="33">
        <v>315</v>
      </c>
      <c r="H18" s="34"/>
      <c r="I18" s="34"/>
      <c r="J18" s="34"/>
      <c r="K18" s="35"/>
    </row>
    <row r="19" spans="3:11" x14ac:dyDescent="0.2">
      <c r="C19" s="30" t="s">
        <v>500</v>
      </c>
      <c r="D19" s="31"/>
      <c r="E19" s="31"/>
      <c r="F19" s="32"/>
      <c r="G19" s="33">
        <v>210</v>
      </c>
      <c r="H19" s="34"/>
      <c r="I19" s="34"/>
      <c r="J19" s="34"/>
      <c r="K19" s="35"/>
    </row>
    <row r="21" spans="3:11" ht="16" x14ac:dyDescent="0.2">
      <c r="C21" s="22" t="s">
        <v>501</v>
      </c>
      <c r="D21" s="23"/>
      <c r="E21" s="23"/>
      <c r="F21" s="23"/>
      <c r="G21" s="23"/>
      <c r="H21" s="24"/>
    </row>
    <row r="22" spans="3:11" x14ac:dyDescent="0.2">
      <c r="C22" s="30" t="s">
        <v>502</v>
      </c>
      <c r="D22" s="32"/>
      <c r="E22" s="33">
        <v>4</v>
      </c>
      <c r="F22" s="34"/>
      <c r="G22" s="34"/>
      <c r="H22" s="35"/>
    </row>
    <row r="23" spans="3:11" x14ac:dyDescent="0.2">
      <c r="C23" s="30" t="s">
        <v>503</v>
      </c>
      <c r="D23" s="32"/>
      <c r="E23" s="28" t="s">
        <v>0</v>
      </c>
      <c r="F23" s="28" t="s">
        <v>1</v>
      </c>
      <c r="G23" s="28" t="s">
        <v>9</v>
      </c>
      <c r="H23" s="28" t="s">
        <v>11</v>
      </c>
    </row>
    <row r="24" spans="3:11" x14ac:dyDescent="0.2">
      <c r="C24" s="30" t="s">
        <v>504</v>
      </c>
      <c r="D24" s="32"/>
      <c r="E24" s="28"/>
      <c r="F24" s="28"/>
      <c r="G24" s="28"/>
      <c r="H24" s="28"/>
    </row>
    <row r="25" spans="3:11" x14ac:dyDescent="0.2">
      <c r="C25" s="30" t="s">
        <v>505</v>
      </c>
      <c r="D25" s="32"/>
      <c r="E25" s="36" t="s">
        <v>13</v>
      </c>
      <c r="F25" s="37"/>
      <c r="G25" s="37"/>
      <c r="H25" s="26"/>
    </row>
    <row r="27" spans="3:11" ht="16" x14ac:dyDescent="0.2">
      <c r="C27" s="22" t="s">
        <v>506</v>
      </c>
      <c r="D27" s="23"/>
      <c r="E27" s="23"/>
      <c r="F27" s="23"/>
      <c r="G27" s="23"/>
      <c r="H27" s="23"/>
      <c r="I27" s="24"/>
    </row>
    <row r="28" spans="3:11" x14ac:dyDescent="0.2">
      <c r="C28" s="30" t="s">
        <v>507</v>
      </c>
      <c r="D28" s="31"/>
      <c r="E28" s="32"/>
      <c r="F28" s="33" t="b">
        <v>0</v>
      </c>
      <c r="G28" s="34"/>
      <c r="H28" s="34"/>
      <c r="I28" s="35"/>
    </row>
    <row r="30" spans="3:11" ht="16" x14ac:dyDescent="0.2">
      <c r="C30" s="22" t="s">
        <v>558</v>
      </c>
      <c r="D30" s="23"/>
      <c r="E30" s="23"/>
      <c r="F30" s="23"/>
      <c r="G30" s="23"/>
      <c r="H30" s="23"/>
      <c r="I30" s="24"/>
    </row>
    <row r="31" spans="3:11" x14ac:dyDescent="0.2">
      <c r="C31" s="30" t="s">
        <v>559</v>
      </c>
      <c r="D31" s="31"/>
      <c r="E31" s="32"/>
      <c r="F31" s="33" t="b">
        <v>1</v>
      </c>
      <c r="G31" s="34"/>
      <c r="H31" s="34"/>
      <c r="I31" s="35"/>
    </row>
    <row r="33" spans="3:9" ht="16" x14ac:dyDescent="0.2">
      <c r="C33" s="22" t="s">
        <v>560</v>
      </c>
      <c r="D33" s="23"/>
      <c r="E33" s="23"/>
      <c r="F33" s="23"/>
      <c r="G33" s="23"/>
      <c r="H33" s="23"/>
      <c r="I33" s="24"/>
    </row>
    <row r="34" spans="3:9" x14ac:dyDescent="0.2">
      <c r="C34" s="30" t="s">
        <v>561</v>
      </c>
      <c r="D34" s="31"/>
      <c r="E34" s="32"/>
      <c r="F34" s="33">
        <v>50</v>
      </c>
      <c r="G34" s="34"/>
      <c r="H34" s="34"/>
      <c r="I34" s="35"/>
    </row>
    <row r="35" spans="3:9" x14ac:dyDescent="0.2">
      <c r="C35" s="30" t="s">
        <v>511</v>
      </c>
      <c r="D35" s="31"/>
      <c r="E35" s="32"/>
      <c r="F35" s="33" t="s">
        <v>512</v>
      </c>
      <c r="G35" s="34"/>
      <c r="H35" s="34"/>
      <c r="I35" s="35"/>
    </row>
    <row r="37" spans="3:9" ht="16" x14ac:dyDescent="0.2">
      <c r="C37" s="22" t="s">
        <v>562</v>
      </c>
      <c r="D37" s="23"/>
      <c r="E37" s="23"/>
      <c r="F37" s="23"/>
      <c r="G37" s="23"/>
      <c r="H37" s="23"/>
      <c r="I37" s="24"/>
    </row>
    <row r="38" spans="3:9" x14ac:dyDescent="0.2">
      <c r="C38" s="30" t="s">
        <v>518</v>
      </c>
      <c r="D38" s="31"/>
      <c r="E38" s="32"/>
      <c r="F38" s="33">
        <v>2</v>
      </c>
      <c r="G38" s="34"/>
      <c r="H38" s="34"/>
      <c r="I38" s="35"/>
    </row>
    <row r="39" spans="3:9" x14ac:dyDescent="0.2">
      <c r="C39" s="30" t="s">
        <v>519</v>
      </c>
      <c r="D39" s="31"/>
      <c r="E39" s="32"/>
      <c r="F39" s="33">
        <v>1</v>
      </c>
      <c r="G39" s="34"/>
      <c r="H39" s="34"/>
      <c r="I39" s="35"/>
    </row>
    <row r="40" spans="3:9" x14ac:dyDescent="0.2">
      <c r="C40" s="30" t="s">
        <v>520</v>
      </c>
      <c r="D40" s="31"/>
      <c r="E40" s="32"/>
      <c r="F40" s="33">
        <v>0.5</v>
      </c>
      <c r="G40" s="34"/>
      <c r="H40" s="34"/>
      <c r="I40" s="35"/>
    </row>
    <row r="42" spans="3:9" ht="16" x14ac:dyDescent="0.2">
      <c r="C42" s="22" t="s">
        <v>563</v>
      </c>
      <c r="D42" s="23"/>
      <c r="E42" s="23"/>
      <c r="F42" s="23"/>
      <c r="G42" s="23"/>
      <c r="H42" s="23"/>
      <c r="I42" s="24"/>
    </row>
    <row r="43" spans="3:9" x14ac:dyDescent="0.2">
      <c r="C43" s="30" t="s">
        <v>564</v>
      </c>
      <c r="D43" s="31"/>
      <c r="E43" s="32"/>
      <c r="F43" s="33" t="b">
        <v>0</v>
      </c>
      <c r="G43" s="34"/>
      <c r="H43" s="34"/>
      <c r="I43" s="35"/>
    </row>
    <row r="44" spans="3:9" x14ac:dyDescent="0.2">
      <c r="C44" s="30" t="s">
        <v>565</v>
      </c>
      <c r="D44" s="31"/>
      <c r="E44" s="32"/>
      <c r="F44" s="33" t="b">
        <v>0</v>
      </c>
      <c r="G44" s="34"/>
      <c r="H44" s="34"/>
      <c r="I44" s="35"/>
    </row>
    <row r="45" spans="3:9" x14ac:dyDescent="0.2">
      <c r="C45" s="30" t="s">
        <v>566</v>
      </c>
      <c r="D45" s="31"/>
      <c r="E45" s="32"/>
      <c r="F45" s="33" t="b">
        <v>0</v>
      </c>
      <c r="G45" s="34"/>
      <c r="H45" s="34"/>
      <c r="I45" s="35"/>
    </row>
    <row r="47" spans="3:9" ht="16" x14ac:dyDescent="0.2">
      <c r="C47" s="22" t="s">
        <v>526</v>
      </c>
      <c r="D47" s="23"/>
      <c r="E47" s="23"/>
      <c r="F47" s="23"/>
      <c r="G47" s="24"/>
    </row>
    <row r="48" spans="3:9" x14ac:dyDescent="0.2">
      <c r="C48" s="36" t="s">
        <v>648</v>
      </c>
      <c r="D48" s="37"/>
      <c r="E48" s="37"/>
      <c r="F48" s="37"/>
      <c r="G48" s="26"/>
    </row>
    <row r="51" spans="2:5" ht="19" x14ac:dyDescent="0.25">
      <c r="B51" s="29" t="s">
        <v>555</v>
      </c>
    </row>
    <row r="53" spans="2:5" x14ac:dyDescent="0.2">
      <c r="C53" s="38" t="s">
        <v>539</v>
      </c>
      <c r="D53" s="39" t="s">
        <v>538</v>
      </c>
    </row>
    <row r="54" spans="2:5" x14ac:dyDescent="0.2">
      <c r="C54" s="38" t="s">
        <v>567</v>
      </c>
      <c r="D54" s="40">
        <v>4</v>
      </c>
    </row>
    <row r="55" spans="2:5" x14ac:dyDescent="0.2">
      <c r="C55" s="38" t="s">
        <v>568</v>
      </c>
      <c r="D55" s="40">
        <v>520</v>
      </c>
    </row>
    <row r="56" spans="2:5" x14ac:dyDescent="0.2">
      <c r="C56" s="38" t="s">
        <v>569</v>
      </c>
      <c r="D56" s="40">
        <v>286.79377812823009</v>
      </c>
    </row>
    <row r="57" spans="2:5" x14ac:dyDescent="0.2">
      <c r="C57" s="38" t="s">
        <v>570</v>
      </c>
      <c r="D57" s="40">
        <v>2.0204659436430794E-2</v>
      </c>
    </row>
    <row r="59" spans="2:5" ht="19" x14ac:dyDescent="0.25">
      <c r="B59" s="29" t="s">
        <v>556</v>
      </c>
    </row>
    <row r="61" spans="2:5" x14ac:dyDescent="0.2">
      <c r="C61" s="38" t="s">
        <v>571</v>
      </c>
      <c r="D61" s="39" t="s">
        <v>572</v>
      </c>
      <c r="E61" s="39" t="s">
        <v>573</v>
      </c>
    </row>
    <row r="62" spans="2:5" x14ac:dyDescent="0.2">
      <c r="C62" s="38" t="s">
        <v>574</v>
      </c>
      <c r="D62" s="40">
        <v>6.6750058538843957</v>
      </c>
      <c r="E62" s="40" t="b">
        <v>1</v>
      </c>
    </row>
    <row r="63" spans="2:5" x14ac:dyDescent="0.2">
      <c r="C63" s="38" t="s">
        <v>0</v>
      </c>
      <c r="D63" s="40">
        <v>275.85959650245343</v>
      </c>
      <c r="E63" s="40" t="b">
        <v>1</v>
      </c>
    </row>
    <row r="64" spans="2:5" x14ac:dyDescent="0.2">
      <c r="C64" s="38" t="s">
        <v>1</v>
      </c>
      <c r="D64" s="40">
        <v>57.996968142717002</v>
      </c>
      <c r="E64" s="40" t="b">
        <v>1</v>
      </c>
    </row>
    <row r="65" spans="2:5" x14ac:dyDescent="0.2">
      <c r="C65" s="38" t="s">
        <v>9</v>
      </c>
      <c r="D65" s="40">
        <v>3848.1752818706168</v>
      </c>
      <c r="E65" s="40" t="b">
        <v>1</v>
      </c>
    </row>
    <row r="66" spans="2:5" x14ac:dyDescent="0.2">
      <c r="C66" s="38" t="s">
        <v>11</v>
      </c>
      <c r="D66" s="40">
        <v>11.913882903140678</v>
      </c>
      <c r="E66" s="40" t="b">
        <v>1</v>
      </c>
    </row>
    <row r="69" spans="2:5" x14ac:dyDescent="0.2">
      <c r="C69" s="38" t="s">
        <v>575</v>
      </c>
      <c r="D69" s="40">
        <v>4.4858564078293965E-10</v>
      </c>
    </row>
    <row r="71" spans="2:5" ht="19" x14ac:dyDescent="0.25">
      <c r="B71" s="29" t="s">
        <v>557</v>
      </c>
    </row>
    <row r="73" spans="2:5" x14ac:dyDescent="0.2">
      <c r="C73" s="38" t="s">
        <v>571</v>
      </c>
      <c r="D73" s="39" t="s">
        <v>576</v>
      </c>
    </row>
    <row r="74" spans="2:5" x14ac:dyDescent="0.2">
      <c r="C74" s="38" t="s">
        <v>574</v>
      </c>
      <c r="D74" s="40">
        <v>-1.8181976540387592</v>
      </c>
    </row>
    <row r="75" spans="2:5" x14ac:dyDescent="0.2">
      <c r="C75" s="38" t="s">
        <v>0</v>
      </c>
      <c r="D75" s="40">
        <v>-3.7506927349870108E-2</v>
      </c>
    </row>
    <row r="76" spans="2:5" x14ac:dyDescent="0.2">
      <c r="C76" s="38" t="s">
        <v>1</v>
      </c>
      <c r="D76" s="40">
        <v>5.8408257581045502E-2</v>
      </c>
    </row>
    <row r="77" spans="2:5" x14ac:dyDescent="0.2">
      <c r="C77" s="38" t="s">
        <v>9</v>
      </c>
      <c r="D77" s="40">
        <v>-1.699680885029291E-3</v>
      </c>
    </row>
    <row r="78" spans="2:5" x14ac:dyDescent="0.2">
      <c r="C78" s="38" t="s">
        <v>11</v>
      </c>
      <c r="D78" s="40">
        <v>-0.18844028647765182</v>
      </c>
    </row>
  </sheetData>
  <mergeCells count="57">
    <mergeCell ref="C45:E45"/>
    <mergeCell ref="F45:I45"/>
    <mergeCell ref="C47:G47"/>
    <mergeCell ref="C48:G48"/>
    <mergeCell ref="C40:E40"/>
    <mergeCell ref="F40:I40"/>
    <mergeCell ref="C42:I42"/>
    <mergeCell ref="C43:E43"/>
    <mergeCell ref="F43:I43"/>
    <mergeCell ref="C44:E44"/>
    <mergeCell ref="F44:I44"/>
    <mergeCell ref="C35:E35"/>
    <mergeCell ref="F35:I35"/>
    <mergeCell ref="C37:I37"/>
    <mergeCell ref="C38:E38"/>
    <mergeCell ref="F38:I38"/>
    <mergeCell ref="C39:E39"/>
    <mergeCell ref="F39:I39"/>
    <mergeCell ref="C30:I30"/>
    <mergeCell ref="C31:E31"/>
    <mergeCell ref="F31:I31"/>
    <mergeCell ref="C33:I33"/>
    <mergeCell ref="C34:E34"/>
    <mergeCell ref="F34:I34"/>
    <mergeCell ref="C24:D24"/>
    <mergeCell ref="C25:D25"/>
    <mergeCell ref="E25:H25"/>
    <mergeCell ref="C27:I27"/>
    <mergeCell ref="C28:E28"/>
    <mergeCell ref="F28:I28"/>
    <mergeCell ref="C19:F19"/>
    <mergeCell ref="G19:K19"/>
    <mergeCell ref="C21:H21"/>
    <mergeCell ref="C22:D22"/>
    <mergeCell ref="E22:H22"/>
    <mergeCell ref="C23:D23"/>
    <mergeCell ref="C16:F16"/>
    <mergeCell ref="G16:K16"/>
    <mergeCell ref="C17:F17"/>
    <mergeCell ref="G17:K17"/>
    <mergeCell ref="C18:F18"/>
    <mergeCell ref="G18:K18"/>
    <mergeCell ref="C12:K12"/>
    <mergeCell ref="C13:F13"/>
    <mergeCell ref="G13:K13"/>
    <mergeCell ref="C14:F14"/>
    <mergeCell ref="G14:K14"/>
    <mergeCell ref="C15:F15"/>
    <mergeCell ref="G15:K15"/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LogReg_Output1'!$B$10:$B$10" display="Inputs" xr:uid="{39AC643C-9D69-D249-8C7F-C43A98313149}"/>
    <hyperlink ref="D4" location="'LogReg_Output1'!$B$51:$B$51" display="Regression Summary" xr:uid="{DEC87A4E-84E5-024A-B3D6-2164FA563D0F}"/>
    <hyperlink ref="F4" location="'LogReg_Output1'!$B$59:$B$59" display="Predictor Screening" xr:uid="{810279AC-00E9-3744-AE35-9AB587AAAA77}"/>
    <hyperlink ref="H4" location="'LogReg_Output1'!$B$71:$B$71" display="Coefficients" xr:uid="{993965D4-4922-D340-950A-638C9B6E4B9B}"/>
    <hyperlink ref="J4" location="'LogReg_Stored1'!$B$10:$B$10" display="PMML Model" xr:uid="{62350995-DB52-174D-8C24-03F8D22AE516}"/>
    <hyperlink ref="L4" location="'LogReg_TestScore'!$B$10:$B$10" display="Testing: Classification Summary" xr:uid="{CEB927B5-893D-334C-B356-482610BAFEDC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348D-0067-634C-AEB2-25CA0198516A}">
  <sheetPr codeName="Sheet12"/>
  <dimension ref="B1:S32"/>
  <sheetViews>
    <sheetView showGridLines="0" topLeftCell="B4" workbookViewId="0">
      <selection activeCell="S53" sqref="S53"/>
    </sheetView>
  </sheetViews>
  <sheetFormatPr baseColWidth="10" defaultColWidth="8.83203125" defaultRowHeight="15" x14ac:dyDescent="0.2"/>
  <cols>
    <col min="3" max="3" width="16.5" bestFit="1" customWidth="1"/>
    <col min="16" max="16" width="14.33203125" bestFit="1" customWidth="1"/>
  </cols>
  <sheetData>
    <row r="1" spans="2:19" ht="19" x14ac:dyDescent="0.25">
      <c r="B1" s="20" t="s">
        <v>649</v>
      </c>
      <c r="N1" t="s">
        <v>646</v>
      </c>
    </row>
    <row r="3" spans="2:19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P3" s="22" t="s">
        <v>483</v>
      </c>
      <c r="Q3" s="23"/>
      <c r="R3" s="23"/>
      <c r="S3" s="24"/>
    </row>
    <row r="4" spans="2:19" x14ac:dyDescent="0.2">
      <c r="B4" s="25" t="s">
        <v>484</v>
      </c>
      <c r="C4" s="26"/>
      <c r="D4" s="25" t="s">
        <v>555</v>
      </c>
      <c r="E4" s="26"/>
      <c r="F4" s="25" t="s">
        <v>556</v>
      </c>
      <c r="G4" s="26"/>
      <c r="H4" s="25" t="s">
        <v>557</v>
      </c>
      <c r="I4" s="26"/>
      <c r="J4" s="25" t="s">
        <v>485</v>
      </c>
      <c r="K4" s="26"/>
      <c r="L4" s="25" t="s">
        <v>647</v>
      </c>
      <c r="M4" s="26"/>
      <c r="P4" s="27" t="s">
        <v>487</v>
      </c>
      <c r="Q4" s="27" t="s">
        <v>488</v>
      </c>
      <c r="R4" s="27" t="s">
        <v>489</v>
      </c>
      <c r="S4" s="27" t="s">
        <v>176</v>
      </c>
    </row>
    <row r="5" spans="2:19" x14ac:dyDescent="0.2">
      <c r="P5" s="28">
        <v>45</v>
      </c>
      <c r="Q5" s="28">
        <v>17</v>
      </c>
      <c r="R5" s="28">
        <v>12</v>
      </c>
      <c r="S5" s="28">
        <v>74</v>
      </c>
    </row>
    <row r="10" spans="2:19" ht="19" x14ac:dyDescent="0.25">
      <c r="B10" s="29" t="s">
        <v>647</v>
      </c>
    </row>
    <row r="12" spans="2:19" ht="16" x14ac:dyDescent="0.2">
      <c r="C12" s="42" t="s">
        <v>550</v>
      </c>
      <c r="D12" s="43"/>
      <c r="E12" s="41"/>
    </row>
    <row r="13" spans="2:19" x14ac:dyDescent="0.2">
      <c r="C13" s="38" t="s">
        <v>549</v>
      </c>
      <c r="D13" s="39" t="s">
        <v>548</v>
      </c>
      <c r="E13" s="39" t="s">
        <v>547</v>
      </c>
    </row>
    <row r="14" spans="2:19" x14ac:dyDescent="0.2">
      <c r="C14" s="38">
        <v>0</v>
      </c>
      <c r="D14" s="40">
        <v>199</v>
      </c>
      <c r="E14" s="40">
        <v>0</v>
      </c>
    </row>
    <row r="15" spans="2:19" x14ac:dyDescent="0.2">
      <c r="C15" s="38">
        <v>1</v>
      </c>
      <c r="D15" s="40">
        <v>11</v>
      </c>
      <c r="E15" s="40">
        <v>0</v>
      </c>
    </row>
    <row r="17" spans="3:6" ht="16" x14ac:dyDescent="0.2">
      <c r="C17" s="42" t="s">
        <v>546</v>
      </c>
      <c r="D17" s="43"/>
      <c r="E17" s="43"/>
      <c r="F17" s="41"/>
    </row>
    <row r="18" spans="3:6" x14ac:dyDescent="0.2">
      <c r="C18" t="s">
        <v>545</v>
      </c>
      <c r="D18" t="s">
        <v>544</v>
      </c>
      <c r="E18" t="s">
        <v>543</v>
      </c>
      <c r="F18" t="s">
        <v>542</v>
      </c>
    </row>
    <row r="19" spans="3:6" x14ac:dyDescent="0.2">
      <c r="C19" s="38">
        <v>0</v>
      </c>
      <c r="D19">
        <f>SUM($D$14:$E$14)</f>
        <v>199</v>
      </c>
      <c r="E19">
        <f>SUM($D$14:$E$14) - $D$14</f>
        <v>0</v>
      </c>
      <c r="F19">
        <f>IF($D$19=0,"Undefined",$E$19*100 / $D$19)</f>
        <v>0</v>
      </c>
    </row>
    <row r="20" spans="3:6" x14ac:dyDescent="0.2">
      <c r="C20" s="38">
        <v>1</v>
      </c>
      <c r="D20">
        <f>SUM($D$15:$E$15)</f>
        <v>11</v>
      </c>
      <c r="E20">
        <f>SUM($D$15:$E$15) - $E$15</f>
        <v>11</v>
      </c>
      <c r="F20">
        <f>IF($D$20=0,"Undefined",$E$20*100 / $D$20)</f>
        <v>100</v>
      </c>
    </row>
    <row r="21" spans="3:6" x14ac:dyDescent="0.2">
      <c r="C21" s="38" t="s">
        <v>541</v>
      </c>
      <c r="D21">
        <f>SUM($D$19:$D$20)</f>
        <v>210</v>
      </c>
      <c r="E21">
        <f>SUM($E$19:$E$20)</f>
        <v>11</v>
      </c>
      <c r="F21">
        <f>IF($D$21=0,"Undefined",$E$21*100 / $D$21)</f>
        <v>5.2380952380952381</v>
      </c>
    </row>
    <row r="23" spans="3:6" ht="16" x14ac:dyDescent="0.2">
      <c r="C23" s="42" t="s">
        <v>540</v>
      </c>
      <c r="D23" s="41"/>
    </row>
    <row r="24" spans="3:6" x14ac:dyDescent="0.2">
      <c r="C24" t="s">
        <v>539</v>
      </c>
      <c r="D24" t="s">
        <v>538</v>
      </c>
    </row>
    <row r="25" spans="3:6" x14ac:dyDescent="0.2">
      <c r="C25" t="s">
        <v>537</v>
      </c>
      <c r="D25">
        <v>199</v>
      </c>
    </row>
    <row r="26" spans="3:6" x14ac:dyDescent="0.2">
      <c r="C26" t="s">
        <v>536</v>
      </c>
      <c r="D26">
        <v>94.761904761904759</v>
      </c>
    </row>
    <row r="27" spans="3:6" x14ac:dyDescent="0.2">
      <c r="C27" t="s">
        <v>535</v>
      </c>
      <c r="D27">
        <v>1</v>
      </c>
    </row>
    <row r="28" spans="3:6" x14ac:dyDescent="0.2">
      <c r="C28" t="s">
        <v>534</v>
      </c>
      <c r="D28">
        <v>0</v>
      </c>
    </row>
    <row r="29" spans="3:6" x14ac:dyDescent="0.2">
      <c r="C29" t="s">
        <v>533</v>
      </c>
      <c r="D29" t="s">
        <v>531</v>
      </c>
    </row>
    <row r="30" spans="3:6" x14ac:dyDescent="0.2">
      <c r="C30" t="s">
        <v>532</v>
      </c>
      <c r="D30" t="s">
        <v>531</v>
      </c>
    </row>
    <row r="31" spans="3:6" x14ac:dyDescent="0.2">
      <c r="C31" t="s">
        <v>519</v>
      </c>
      <c r="D31">
        <v>1</v>
      </c>
    </row>
    <row r="32" spans="3:6" x14ac:dyDescent="0.2">
      <c r="C32" t="s">
        <v>520</v>
      </c>
      <c r="D32">
        <v>0.5</v>
      </c>
    </row>
  </sheetData>
  <mergeCells count="11">
    <mergeCell ref="C12:E12"/>
    <mergeCell ref="C17:F17"/>
    <mergeCell ref="C23:D23"/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LogReg_Output1'!$B$10:$B$10" display="Inputs" xr:uid="{FA578141-9EF1-C04C-A99A-3E95D533EEDC}"/>
    <hyperlink ref="D4" location="'LogReg_Output1'!$B$51:$B$51" display="Regression Summary" xr:uid="{F208B733-CB69-A145-8BF8-E7CA434E908F}"/>
    <hyperlink ref="F4" location="'LogReg_Output1'!$B$59:$B$59" display="Predictor Screening" xr:uid="{0E683795-FBCE-DC45-9C5B-21AF3E163FEC}"/>
    <hyperlink ref="H4" location="'LogReg_Output1'!$B$71:$B$71" display="Coefficients" xr:uid="{1EDE8C53-DB41-A749-B18B-BC3B9B215DDF}"/>
    <hyperlink ref="J4" location="'LogReg_Stored1'!$B$10:$B$10" display="PMML Model" xr:uid="{2A33BBA9-38DE-3346-8C31-A5C03B776EFE}"/>
    <hyperlink ref="L4" location="'LogReg_TestScore'!$B$10:$B$10" display="Testing: Classification Summary" xr:uid="{AF01F3A2-3FA4-0D4C-81BC-A2F3DAF80A34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D73F-8181-CC47-BD53-6D61B2E457C1}">
  <sheetPr codeName="Sheet13"/>
  <dimension ref="B1:S54"/>
  <sheetViews>
    <sheetView showGridLines="0" workbookViewId="0">
      <selection activeCell="U52" sqref="U52"/>
    </sheetView>
  </sheetViews>
  <sheetFormatPr baseColWidth="10" defaultColWidth="8.83203125" defaultRowHeight="15" x14ac:dyDescent="0.2"/>
  <cols>
    <col min="16" max="16" width="14.33203125" bestFit="1" customWidth="1"/>
  </cols>
  <sheetData>
    <row r="1" spans="2:19" ht="19" x14ac:dyDescent="0.25">
      <c r="B1" s="20" t="s">
        <v>602</v>
      </c>
      <c r="N1" t="s">
        <v>646</v>
      </c>
    </row>
    <row r="3" spans="2:19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P3" s="22" t="s">
        <v>483</v>
      </c>
      <c r="Q3" s="23"/>
      <c r="R3" s="23"/>
      <c r="S3" s="24"/>
    </row>
    <row r="4" spans="2:19" x14ac:dyDescent="0.2">
      <c r="B4" s="25" t="s">
        <v>484</v>
      </c>
      <c r="C4" s="26"/>
      <c r="D4" s="25" t="s">
        <v>555</v>
      </c>
      <c r="E4" s="26"/>
      <c r="F4" s="25" t="s">
        <v>556</v>
      </c>
      <c r="G4" s="26"/>
      <c r="H4" s="25" t="s">
        <v>557</v>
      </c>
      <c r="I4" s="26"/>
      <c r="J4" s="25" t="s">
        <v>485</v>
      </c>
      <c r="K4" s="26"/>
      <c r="L4" s="25" t="s">
        <v>647</v>
      </c>
      <c r="M4" s="26"/>
      <c r="P4" s="27" t="s">
        <v>487</v>
      </c>
      <c r="Q4" s="27" t="s">
        <v>488</v>
      </c>
      <c r="R4" s="27" t="s">
        <v>489</v>
      </c>
      <c r="S4" s="27" t="s">
        <v>176</v>
      </c>
    </row>
    <row r="5" spans="2:19" x14ac:dyDescent="0.2">
      <c r="P5" s="28">
        <v>45</v>
      </c>
      <c r="Q5" s="28">
        <v>17</v>
      </c>
      <c r="R5" s="28">
        <v>12</v>
      </c>
      <c r="S5" s="28">
        <v>74</v>
      </c>
    </row>
    <row r="10" spans="2:19" ht="19" x14ac:dyDescent="0.25">
      <c r="B10" s="29" t="s">
        <v>485</v>
      </c>
    </row>
    <row r="12" spans="2:19" x14ac:dyDescent="0.2">
      <c r="B12" t="s">
        <v>603</v>
      </c>
    </row>
    <row r="13" spans="2:19" x14ac:dyDescent="0.2">
      <c r="B13" t="s">
        <v>604</v>
      </c>
    </row>
    <row r="14" spans="2:19" x14ac:dyDescent="0.2">
      <c r="B14" t="s">
        <v>605</v>
      </c>
    </row>
    <row r="15" spans="2:19" x14ac:dyDescent="0.2">
      <c r="B15" t="s">
        <v>606</v>
      </c>
    </row>
    <row r="16" spans="2:19" x14ac:dyDescent="0.2">
      <c r="B16" t="s">
        <v>650</v>
      </c>
    </row>
    <row r="17" spans="2:2" x14ac:dyDescent="0.2">
      <c r="B17" t="s">
        <v>608</v>
      </c>
    </row>
    <row r="18" spans="2:2" x14ac:dyDescent="0.2">
      <c r="B18" t="s">
        <v>609</v>
      </c>
    </row>
    <row r="19" spans="2:2" x14ac:dyDescent="0.2">
      <c r="B19" t="s">
        <v>610</v>
      </c>
    </row>
    <row r="20" spans="2:2" x14ac:dyDescent="0.2">
      <c r="B20" t="s">
        <v>611</v>
      </c>
    </row>
    <row r="21" spans="2:2" x14ac:dyDescent="0.2">
      <c r="B21" t="s">
        <v>612</v>
      </c>
    </row>
    <row r="22" spans="2:2" x14ac:dyDescent="0.2">
      <c r="B22" t="s">
        <v>613</v>
      </c>
    </row>
    <row r="23" spans="2:2" x14ac:dyDescent="0.2">
      <c r="B23" t="s">
        <v>614</v>
      </c>
    </row>
    <row r="24" spans="2:2" x14ac:dyDescent="0.2">
      <c r="B24" t="s">
        <v>615</v>
      </c>
    </row>
    <row r="25" spans="2:2" x14ac:dyDescent="0.2">
      <c r="B25" t="s">
        <v>616</v>
      </c>
    </row>
    <row r="26" spans="2:2" x14ac:dyDescent="0.2">
      <c r="B26" t="s">
        <v>617</v>
      </c>
    </row>
    <row r="27" spans="2:2" x14ac:dyDescent="0.2">
      <c r="B27" t="s">
        <v>618</v>
      </c>
    </row>
    <row r="28" spans="2:2" x14ac:dyDescent="0.2">
      <c r="B28" t="s">
        <v>619</v>
      </c>
    </row>
    <row r="29" spans="2:2" x14ac:dyDescent="0.2">
      <c r="B29" t="s">
        <v>620</v>
      </c>
    </row>
    <row r="30" spans="2:2" x14ac:dyDescent="0.2">
      <c r="B30" t="s">
        <v>621</v>
      </c>
    </row>
    <row r="31" spans="2:2" x14ac:dyDescent="0.2">
      <c r="B31" t="s">
        <v>622</v>
      </c>
    </row>
    <row r="32" spans="2:2" x14ac:dyDescent="0.2">
      <c r="B32" t="s">
        <v>623</v>
      </c>
    </row>
    <row r="33" spans="2:2" x14ac:dyDescent="0.2">
      <c r="B33" t="s">
        <v>624</v>
      </c>
    </row>
    <row r="34" spans="2:2" x14ac:dyDescent="0.2">
      <c r="B34" t="s">
        <v>625</v>
      </c>
    </row>
    <row r="35" spans="2:2" x14ac:dyDescent="0.2">
      <c r="B35" t="s">
        <v>626</v>
      </c>
    </row>
    <row r="36" spans="2:2" x14ac:dyDescent="0.2">
      <c r="B36" t="s">
        <v>627</v>
      </c>
    </row>
    <row r="37" spans="2:2" x14ac:dyDescent="0.2">
      <c r="B37" t="s">
        <v>628</v>
      </c>
    </row>
    <row r="38" spans="2:2" x14ac:dyDescent="0.2">
      <c r="B38" t="s">
        <v>629</v>
      </c>
    </row>
    <row r="39" spans="2:2" x14ac:dyDescent="0.2">
      <c r="B39" t="s">
        <v>630</v>
      </c>
    </row>
    <row r="40" spans="2:2" x14ac:dyDescent="0.2">
      <c r="B40" t="s">
        <v>631</v>
      </c>
    </row>
    <row r="41" spans="2:2" x14ac:dyDescent="0.2">
      <c r="B41" t="s">
        <v>632</v>
      </c>
    </row>
    <row r="42" spans="2:2" x14ac:dyDescent="0.2">
      <c r="B42" t="s">
        <v>651</v>
      </c>
    </row>
    <row r="43" spans="2:2" x14ac:dyDescent="0.2">
      <c r="B43" t="s">
        <v>652</v>
      </c>
    </row>
    <row r="44" spans="2:2" x14ac:dyDescent="0.2">
      <c r="B44" t="s">
        <v>635</v>
      </c>
    </row>
    <row r="45" spans="2:2" x14ac:dyDescent="0.2">
      <c r="B45" t="s">
        <v>636</v>
      </c>
    </row>
    <row r="46" spans="2:2" x14ac:dyDescent="0.2">
      <c r="B46" t="s">
        <v>637</v>
      </c>
    </row>
    <row r="47" spans="2:2" x14ac:dyDescent="0.2">
      <c r="B47" t="s">
        <v>653</v>
      </c>
    </row>
    <row r="48" spans="2:2" x14ac:dyDescent="0.2">
      <c r="B48" t="s">
        <v>654</v>
      </c>
    </row>
    <row r="49" spans="2:2" x14ac:dyDescent="0.2">
      <c r="B49" t="s">
        <v>655</v>
      </c>
    </row>
    <row r="50" spans="2:2" x14ac:dyDescent="0.2">
      <c r="B50" t="s">
        <v>656</v>
      </c>
    </row>
    <row r="51" spans="2:2" x14ac:dyDescent="0.2">
      <c r="B51" t="s">
        <v>657</v>
      </c>
    </row>
    <row r="52" spans="2:2" x14ac:dyDescent="0.2">
      <c r="B52" t="s">
        <v>643</v>
      </c>
    </row>
    <row r="53" spans="2:2" x14ac:dyDescent="0.2">
      <c r="B53" t="s">
        <v>644</v>
      </c>
    </row>
    <row r="54" spans="2:2" x14ac:dyDescent="0.2">
      <c r="B54" t="s">
        <v>645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LogReg_Output1'!$B$10:$B$10" display="Inputs" xr:uid="{1F5D3619-3AB9-6B49-8F4A-2E4B65337A10}"/>
    <hyperlink ref="D4" location="'LogReg_Output1'!$B$51:$B$51" display="Regression Summary" xr:uid="{CF8111C1-6F24-AD47-90C1-11B4E465AA56}"/>
    <hyperlink ref="F4" location="'LogReg_Output1'!$B$59:$B$59" display="Predictor Screening" xr:uid="{D35521DB-D4EE-854E-BFC7-0451BF83A33E}"/>
    <hyperlink ref="H4" location="'LogReg_Output1'!$B$71:$B$71" display="Coefficients" xr:uid="{76D32105-B18C-3541-ADEF-076124DBAD47}"/>
    <hyperlink ref="J4" location="'LogReg_Stored1'!$B$10:$B$10" display="PMML Model" xr:uid="{96E26DE7-74C5-A448-BB78-1601D6D66DA5}"/>
    <hyperlink ref="L4" location="'LogReg_TestScore'!$B$10:$B$10" display="Testing: Classification Summary" xr:uid="{424B0A31-324C-5943-8D6E-705F1C05CFA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FD4D-86CD-7A41-8895-191079EED8FD}">
  <sheetPr codeName="Sheet14"/>
  <dimension ref="B1:CV74"/>
  <sheetViews>
    <sheetView showGridLines="0" topLeftCell="A101" workbookViewId="0"/>
  </sheetViews>
  <sheetFormatPr baseColWidth="10" defaultColWidth="8.83203125" defaultRowHeight="15" x14ac:dyDescent="0.2"/>
  <cols>
    <col min="3" max="3" width="10" customWidth="1"/>
    <col min="4" max="4" width="10.1640625" customWidth="1"/>
    <col min="5" max="5" width="9.5" customWidth="1"/>
    <col min="16" max="16" width="14.33203125" bestFit="1" customWidth="1"/>
  </cols>
  <sheetData>
    <row r="1" spans="2:100" ht="19" x14ac:dyDescent="0.25">
      <c r="B1" s="20" t="s">
        <v>552</v>
      </c>
      <c r="N1" t="s">
        <v>594</v>
      </c>
      <c r="CV1" s="21" t="s">
        <v>554</v>
      </c>
    </row>
    <row r="3" spans="2:100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P3" s="22" t="s">
        <v>483</v>
      </c>
      <c r="Q3" s="23"/>
      <c r="R3" s="23"/>
      <c r="S3" s="24"/>
    </row>
    <row r="4" spans="2:100" x14ac:dyDescent="0.2">
      <c r="B4" s="25" t="s">
        <v>593</v>
      </c>
      <c r="C4" s="26"/>
      <c r="D4" s="25" t="s">
        <v>484</v>
      </c>
      <c r="E4" s="26"/>
      <c r="F4" s="25" t="s">
        <v>555</v>
      </c>
      <c r="G4" s="26"/>
      <c r="H4" s="25" t="s">
        <v>556</v>
      </c>
      <c r="I4" s="26"/>
      <c r="J4" s="25" t="s">
        <v>557</v>
      </c>
      <c r="K4" s="26"/>
      <c r="L4" s="25" t="s">
        <v>485</v>
      </c>
      <c r="M4" s="26"/>
      <c r="P4" s="27" t="s">
        <v>487</v>
      </c>
      <c r="Q4" s="27" t="s">
        <v>488</v>
      </c>
      <c r="R4" s="27" t="s">
        <v>489</v>
      </c>
      <c r="S4" s="27" t="s">
        <v>176</v>
      </c>
    </row>
    <row r="5" spans="2:100" x14ac:dyDescent="0.2">
      <c r="P5" s="28">
        <v>64</v>
      </c>
      <c r="Q5" s="28">
        <v>21</v>
      </c>
      <c r="R5" s="28">
        <v>8</v>
      </c>
      <c r="S5" s="28">
        <v>93</v>
      </c>
    </row>
    <row r="10" spans="2:100" ht="19" x14ac:dyDescent="0.25">
      <c r="B10" s="29" t="s">
        <v>484</v>
      </c>
    </row>
    <row r="12" spans="2:100" ht="16" x14ac:dyDescent="0.2">
      <c r="C12" s="22" t="s">
        <v>490</v>
      </c>
      <c r="D12" s="23"/>
      <c r="E12" s="23"/>
      <c r="F12" s="23"/>
      <c r="G12" s="23"/>
      <c r="H12" s="23"/>
      <c r="I12" s="23"/>
      <c r="J12" s="23"/>
      <c r="K12" s="24"/>
    </row>
    <row r="13" spans="2:100" x14ac:dyDescent="0.2">
      <c r="C13" s="30" t="s">
        <v>491</v>
      </c>
      <c r="D13" s="31"/>
      <c r="E13" s="31"/>
      <c r="F13" s="32"/>
      <c r="G13" s="33" t="s">
        <v>492</v>
      </c>
      <c r="H13" s="34"/>
      <c r="I13" s="34"/>
      <c r="J13" s="34"/>
      <c r="K13" s="35"/>
    </row>
    <row r="14" spans="2:100" x14ac:dyDescent="0.2">
      <c r="C14" s="30" t="s">
        <v>493</v>
      </c>
      <c r="D14" s="31"/>
      <c r="E14" s="31"/>
      <c r="F14" s="32"/>
      <c r="G14" s="33" t="s">
        <v>494</v>
      </c>
      <c r="H14" s="34"/>
      <c r="I14" s="34"/>
      <c r="J14" s="34"/>
      <c r="K14" s="35"/>
    </row>
    <row r="15" spans="2:100" x14ac:dyDescent="0.2">
      <c r="C15" s="30" t="s">
        <v>592</v>
      </c>
      <c r="D15" s="31"/>
      <c r="E15" s="31"/>
      <c r="F15" s="32"/>
      <c r="G15" s="33" t="s">
        <v>591</v>
      </c>
      <c r="H15" s="34"/>
      <c r="I15" s="34"/>
      <c r="J15" s="34"/>
      <c r="K15" s="35"/>
    </row>
    <row r="16" spans="2:100" x14ac:dyDescent="0.2">
      <c r="C16" s="30" t="s">
        <v>590</v>
      </c>
      <c r="D16" s="31"/>
      <c r="E16" s="31"/>
      <c r="F16" s="32"/>
      <c r="G16" s="33">
        <v>1050</v>
      </c>
      <c r="H16" s="34"/>
      <c r="I16" s="34"/>
      <c r="J16" s="34"/>
      <c r="K16" s="35"/>
    </row>
    <row r="18" spans="3:9" ht="16" x14ac:dyDescent="0.2">
      <c r="C18" s="22" t="s">
        <v>501</v>
      </c>
      <c r="D18" s="23"/>
      <c r="E18" s="23"/>
      <c r="F18" s="23"/>
      <c r="G18" s="23"/>
      <c r="H18" s="24"/>
    </row>
    <row r="19" spans="3:9" x14ac:dyDescent="0.2">
      <c r="C19" s="30" t="s">
        <v>502</v>
      </c>
      <c r="D19" s="32"/>
      <c r="E19" s="33">
        <v>4</v>
      </c>
      <c r="F19" s="34"/>
      <c r="G19" s="34"/>
      <c r="H19" s="35"/>
    </row>
    <row r="20" spans="3:9" x14ac:dyDescent="0.2">
      <c r="C20" s="30" t="s">
        <v>503</v>
      </c>
      <c r="D20" s="32"/>
      <c r="E20" s="28" t="s">
        <v>0</v>
      </c>
      <c r="F20" s="28" t="s">
        <v>1</v>
      </c>
      <c r="G20" s="28" t="s">
        <v>9</v>
      </c>
      <c r="H20" s="28" t="s">
        <v>11</v>
      </c>
    </row>
    <row r="21" spans="3:9" x14ac:dyDescent="0.2">
      <c r="C21" s="30" t="s">
        <v>504</v>
      </c>
      <c r="D21" s="32"/>
      <c r="E21" s="28"/>
      <c r="F21" s="28"/>
      <c r="G21" s="28"/>
      <c r="H21" s="28"/>
    </row>
    <row r="22" spans="3:9" x14ac:dyDescent="0.2">
      <c r="C22" s="30" t="s">
        <v>505</v>
      </c>
      <c r="D22" s="32"/>
      <c r="E22" s="36" t="s">
        <v>13</v>
      </c>
      <c r="F22" s="37"/>
      <c r="G22" s="37"/>
      <c r="H22" s="26"/>
    </row>
    <row r="24" spans="3:9" ht="16" x14ac:dyDescent="0.2">
      <c r="C24" s="22" t="s">
        <v>506</v>
      </c>
      <c r="D24" s="23"/>
      <c r="E24" s="23"/>
      <c r="F24" s="23"/>
      <c r="G24" s="23"/>
      <c r="H24" s="23"/>
      <c r="I24" s="24"/>
    </row>
    <row r="25" spans="3:9" x14ac:dyDescent="0.2">
      <c r="C25" s="30" t="s">
        <v>507</v>
      </c>
      <c r="D25" s="31"/>
      <c r="E25" s="32"/>
      <c r="F25" s="33" t="b">
        <v>0</v>
      </c>
      <c r="G25" s="34"/>
      <c r="H25" s="34"/>
      <c r="I25" s="35"/>
    </row>
    <row r="27" spans="3:9" ht="16" x14ac:dyDescent="0.2">
      <c r="C27" s="22" t="s">
        <v>558</v>
      </c>
      <c r="D27" s="23"/>
      <c r="E27" s="23"/>
      <c r="F27" s="23"/>
      <c r="G27" s="23"/>
      <c r="H27" s="23"/>
      <c r="I27" s="24"/>
    </row>
    <row r="28" spans="3:9" x14ac:dyDescent="0.2">
      <c r="C28" s="30" t="s">
        <v>559</v>
      </c>
      <c r="D28" s="31"/>
      <c r="E28" s="32"/>
      <c r="F28" s="33" t="b">
        <v>1</v>
      </c>
      <c r="G28" s="34"/>
      <c r="H28" s="34"/>
      <c r="I28" s="35"/>
    </row>
    <row r="30" spans="3:9" ht="16" x14ac:dyDescent="0.2">
      <c r="C30" s="22" t="s">
        <v>560</v>
      </c>
      <c r="D30" s="23"/>
      <c r="E30" s="23"/>
      <c r="F30" s="23"/>
      <c r="G30" s="23"/>
      <c r="H30" s="23"/>
      <c r="I30" s="24"/>
    </row>
    <row r="31" spans="3:9" x14ac:dyDescent="0.2">
      <c r="C31" s="30" t="s">
        <v>561</v>
      </c>
      <c r="D31" s="31"/>
      <c r="E31" s="32"/>
      <c r="F31" s="33">
        <v>50</v>
      </c>
      <c r="G31" s="34"/>
      <c r="H31" s="34"/>
      <c r="I31" s="35"/>
    </row>
    <row r="32" spans="3:9" x14ac:dyDescent="0.2">
      <c r="C32" s="30" t="s">
        <v>511</v>
      </c>
      <c r="D32" s="31"/>
      <c r="E32" s="32"/>
      <c r="F32" s="33" t="s">
        <v>512</v>
      </c>
      <c r="G32" s="34"/>
      <c r="H32" s="34"/>
      <c r="I32" s="35"/>
    </row>
    <row r="34" spans="2:9" ht="16" x14ac:dyDescent="0.2">
      <c r="C34" s="22" t="s">
        <v>562</v>
      </c>
      <c r="D34" s="23"/>
      <c r="E34" s="23"/>
      <c r="F34" s="23"/>
      <c r="G34" s="23"/>
      <c r="H34" s="23"/>
      <c r="I34" s="24"/>
    </row>
    <row r="35" spans="2:9" x14ac:dyDescent="0.2">
      <c r="C35" s="30" t="s">
        <v>518</v>
      </c>
      <c r="D35" s="31"/>
      <c r="E35" s="32"/>
      <c r="F35" s="33">
        <v>2</v>
      </c>
      <c r="G35" s="34"/>
      <c r="H35" s="34"/>
      <c r="I35" s="35"/>
    </row>
    <row r="36" spans="2:9" x14ac:dyDescent="0.2">
      <c r="C36" s="30" t="s">
        <v>519</v>
      </c>
      <c r="D36" s="31"/>
      <c r="E36" s="32"/>
      <c r="F36" s="33">
        <v>1</v>
      </c>
      <c r="G36" s="34"/>
      <c r="H36" s="34"/>
      <c r="I36" s="35"/>
    </row>
    <row r="37" spans="2:9" x14ac:dyDescent="0.2">
      <c r="C37" s="30" t="s">
        <v>520</v>
      </c>
      <c r="D37" s="31"/>
      <c r="E37" s="32"/>
      <c r="F37" s="33">
        <v>0.5</v>
      </c>
      <c r="G37" s="34"/>
      <c r="H37" s="34"/>
      <c r="I37" s="35"/>
    </row>
    <row r="39" spans="2:9" ht="16" x14ac:dyDescent="0.2">
      <c r="C39" s="22" t="s">
        <v>563</v>
      </c>
      <c r="D39" s="23"/>
      <c r="E39" s="23"/>
      <c r="F39" s="23"/>
      <c r="G39" s="23"/>
      <c r="H39" s="23"/>
      <c r="I39" s="24"/>
    </row>
    <row r="40" spans="2:9" x14ac:dyDescent="0.2">
      <c r="C40" s="30" t="s">
        <v>564</v>
      </c>
      <c r="D40" s="31"/>
      <c r="E40" s="32"/>
      <c r="F40" s="33" t="b">
        <v>0</v>
      </c>
      <c r="G40" s="34"/>
      <c r="H40" s="34"/>
      <c r="I40" s="35"/>
    </row>
    <row r="41" spans="2:9" x14ac:dyDescent="0.2">
      <c r="C41" s="30" t="s">
        <v>565</v>
      </c>
      <c r="D41" s="31"/>
      <c r="E41" s="32"/>
      <c r="F41" s="33" t="b">
        <v>0</v>
      </c>
      <c r="G41" s="34"/>
      <c r="H41" s="34"/>
      <c r="I41" s="35"/>
    </row>
    <row r="42" spans="2:9" x14ac:dyDescent="0.2">
      <c r="C42" s="30" t="s">
        <v>566</v>
      </c>
      <c r="D42" s="31"/>
      <c r="E42" s="32"/>
      <c r="F42" s="33" t="b">
        <v>0</v>
      </c>
      <c r="G42" s="34"/>
      <c r="H42" s="34"/>
      <c r="I42" s="35"/>
    </row>
    <row r="47" spans="2:9" ht="19" x14ac:dyDescent="0.25">
      <c r="B47" s="29" t="s">
        <v>555</v>
      </c>
    </row>
    <row r="49" spans="2:5" x14ac:dyDescent="0.2">
      <c r="C49" s="38" t="s">
        <v>539</v>
      </c>
      <c r="D49" s="39" t="s">
        <v>538</v>
      </c>
    </row>
    <row r="50" spans="2:5" x14ac:dyDescent="0.2">
      <c r="C50" s="38" t="s">
        <v>567</v>
      </c>
      <c r="D50" s="40">
        <v>4</v>
      </c>
    </row>
    <row r="51" spans="2:5" x14ac:dyDescent="0.2">
      <c r="C51" s="38" t="s">
        <v>568</v>
      </c>
      <c r="D51" s="40">
        <v>1045</v>
      </c>
    </row>
    <row r="52" spans="2:5" x14ac:dyDescent="0.2">
      <c r="C52" s="38" t="s">
        <v>569</v>
      </c>
      <c r="D52" s="40">
        <v>541.48976070025913</v>
      </c>
    </row>
    <row r="53" spans="2:5" x14ac:dyDescent="0.2">
      <c r="C53" s="38" t="s">
        <v>570</v>
      </c>
      <c r="D53" s="40">
        <v>1.6495955996903677E-2</v>
      </c>
    </row>
    <row r="55" spans="2:5" ht="19" x14ac:dyDescent="0.25">
      <c r="B55" s="29" t="s">
        <v>556</v>
      </c>
    </row>
    <row r="57" spans="2:5" x14ac:dyDescent="0.2">
      <c r="C57" s="38" t="s">
        <v>571</v>
      </c>
      <c r="D57" s="39" t="s">
        <v>572</v>
      </c>
      <c r="E57" s="39" t="s">
        <v>573</v>
      </c>
    </row>
    <row r="58" spans="2:5" x14ac:dyDescent="0.2">
      <c r="C58" s="38" t="s">
        <v>574</v>
      </c>
      <c r="D58" s="40">
        <v>9.3736734882240054</v>
      </c>
      <c r="E58" s="40" t="b">
        <v>1</v>
      </c>
    </row>
    <row r="59" spans="2:5" x14ac:dyDescent="0.2">
      <c r="C59" s="38" t="s">
        <v>0</v>
      </c>
      <c r="D59" s="40">
        <v>384.08244223316336</v>
      </c>
      <c r="E59" s="40" t="b">
        <v>1</v>
      </c>
    </row>
    <row r="60" spans="2:5" x14ac:dyDescent="0.2">
      <c r="C60" s="38" t="s">
        <v>1</v>
      </c>
      <c r="D60" s="40">
        <v>83.374580127443551</v>
      </c>
      <c r="E60" s="40" t="b">
        <v>1</v>
      </c>
    </row>
    <row r="61" spans="2:5" x14ac:dyDescent="0.2">
      <c r="C61" s="38" t="s">
        <v>9</v>
      </c>
      <c r="D61" s="40">
        <v>5300.3174433235599</v>
      </c>
      <c r="E61" s="40" t="b">
        <v>1</v>
      </c>
    </row>
    <row r="62" spans="2:5" x14ac:dyDescent="0.2">
      <c r="C62" s="38" t="s">
        <v>11</v>
      </c>
      <c r="D62" s="40">
        <v>16.733055478347676</v>
      </c>
      <c r="E62" s="40" t="b">
        <v>1</v>
      </c>
    </row>
    <row r="65" spans="2:4" x14ac:dyDescent="0.2">
      <c r="C65" s="38" t="s">
        <v>575</v>
      </c>
      <c r="D65" s="40">
        <v>1.2357266093713415E-9</v>
      </c>
    </row>
    <row r="67" spans="2:4" ht="19" x14ac:dyDescent="0.25">
      <c r="B67" s="29" t="s">
        <v>557</v>
      </c>
    </row>
    <row r="69" spans="2:4" x14ac:dyDescent="0.2">
      <c r="C69" s="38" t="s">
        <v>571</v>
      </c>
      <c r="D69" s="39" t="s">
        <v>576</v>
      </c>
    </row>
    <row r="70" spans="2:4" x14ac:dyDescent="0.2">
      <c r="C70" s="38" t="s">
        <v>574</v>
      </c>
      <c r="D70" s="40">
        <v>-2.0547249389051321</v>
      </c>
    </row>
    <row r="71" spans="2:4" x14ac:dyDescent="0.2">
      <c r="C71" s="38" t="s">
        <v>0</v>
      </c>
      <c r="D71" s="40">
        <v>-2.8979302481133101E-2</v>
      </c>
    </row>
    <row r="72" spans="2:4" x14ac:dyDescent="0.2">
      <c r="C72" s="38" t="s">
        <v>1</v>
      </c>
      <c r="D72" s="40">
        <v>6.7708507764035586E-2</v>
      </c>
    </row>
    <row r="73" spans="2:4" x14ac:dyDescent="0.2">
      <c r="C73" s="38" t="s">
        <v>9</v>
      </c>
      <c r="D73" s="40">
        <v>-1.4181297440088662E-3</v>
      </c>
    </row>
    <row r="74" spans="2:4" x14ac:dyDescent="0.2">
      <c r="C74" s="38" t="s">
        <v>11</v>
      </c>
      <c r="D74" s="40">
        <v>-0.35138896922571855</v>
      </c>
    </row>
  </sheetData>
  <mergeCells count="49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F31:I31"/>
    <mergeCell ref="F32:I32"/>
    <mergeCell ref="C18:H18"/>
    <mergeCell ref="C19:D19"/>
    <mergeCell ref="C20:D20"/>
    <mergeCell ref="C21:D21"/>
    <mergeCell ref="C22:D22"/>
    <mergeCell ref="E19:H19"/>
    <mergeCell ref="E22:H22"/>
    <mergeCell ref="C34:I34"/>
    <mergeCell ref="C24:I24"/>
    <mergeCell ref="C25:E25"/>
    <mergeCell ref="F25:I25"/>
    <mergeCell ref="C27:I27"/>
    <mergeCell ref="C28:E28"/>
    <mergeCell ref="F28:I28"/>
    <mergeCell ref="C30:I30"/>
    <mergeCell ref="C31:E31"/>
    <mergeCell ref="C32:E32"/>
    <mergeCell ref="C35:E35"/>
    <mergeCell ref="C36:E36"/>
    <mergeCell ref="C37:E37"/>
    <mergeCell ref="F35:I35"/>
    <mergeCell ref="F36:I36"/>
    <mergeCell ref="F37:I37"/>
    <mergeCell ref="C39:I39"/>
    <mergeCell ref="C40:E40"/>
    <mergeCell ref="C41:E41"/>
    <mergeCell ref="C42:E42"/>
    <mergeCell ref="F40:I40"/>
    <mergeCell ref="F41:I41"/>
    <mergeCell ref="F42:I42"/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LogReg_NewScore'!$B$10:$B$10" display="New: Classification Details" xr:uid="{AA5BAC0F-FAC0-B94E-B232-42CB653E9B0C}"/>
    <hyperlink ref="D4" location="'LogReg_Output2'!$B$10:$B$10" display="Inputs" xr:uid="{C31F2F02-05F2-E34F-B39A-590787322430}"/>
    <hyperlink ref="F4" location="'LogReg_Output2'!$B$47:$B$47" display="Regression Summary" xr:uid="{B823D607-9EE5-4844-8A3F-62347FCFB8B8}"/>
    <hyperlink ref="H4" location="'LogReg_Output2'!$B$55:$B$55" display="Predictor Screening" xr:uid="{F868F4B7-64E9-524B-9AE1-54A823D95A4F}"/>
    <hyperlink ref="J4" location="'LogReg_Output2'!$B$67:$B$67" display="Coefficients" xr:uid="{46C6F8E6-3433-6D4C-A737-83589087C61F}"/>
    <hyperlink ref="L4" location="'LogReg_Stored2'!$B$10:$B$10" display="PMML Model" xr:uid="{84E50D24-A0B2-4B4F-B13C-9848D14DF7B5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B2B4-3B21-5C4C-B506-DBED6E345733}">
  <sheetPr codeName="Sheet15"/>
  <dimension ref="B1:S14"/>
  <sheetViews>
    <sheetView showGridLines="0" workbookViewId="0">
      <selection activeCell="D13" sqref="D13:F14"/>
    </sheetView>
  </sheetViews>
  <sheetFormatPr baseColWidth="10" defaultColWidth="8.83203125" defaultRowHeight="15" x14ac:dyDescent="0.2"/>
  <cols>
    <col min="3" max="3" width="10.33203125" customWidth="1"/>
    <col min="4" max="4" width="22.33203125" customWidth="1"/>
    <col min="5" max="6" width="11.83203125" customWidth="1"/>
    <col min="16" max="16" width="14.33203125" bestFit="1" customWidth="1"/>
  </cols>
  <sheetData>
    <row r="1" spans="2:19" ht="19" x14ac:dyDescent="0.25">
      <c r="B1" s="20" t="s">
        <v>595</v>
      </c>
      <c r="N1" t="s">
        <v>594</v>
      </c>
    </row>
    <row r="3" spans="2:19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P3" s="22" t="s">
        <v>483</v>
      </c>
      <c r="Q3" s="23"/>
      <c r="R3" s="23"/>
      <c r="S3" s="24"/>
    </row>
    <row r="4" spans="2:19" x14ac:dyDescent="0.2">
      <c r="B4" s="25" t="s">
        <v>593</v>
      </c>
      <c r="C4" s="26"/>
      <c r="D4" s="25" t="s">
        <v>484</v>
      </c>
      <c r="E4" s="26"/>
      <c r="F4" s="25" t="s">
        <v>555</v>
      </c>
      <c r="G4" s="26"/>
      <c r="H4" s="25" t="s">
        <v>556</v>
      </c>
      <c r="I4" s="26"/>
      <c r="J4" s="25" t="s">
        <v>557</v>
      </c>
      <c r="K4" s="26"/>
      <c r="L4" s="25" t="s">
        <v>485</v>
      </c>
      <c r="M4" s="26"/>
      <c r="P4" s="27" t="s">
        <v>487</v>
      </c>
      <c r="Q4" s="27" t="s">
        <v>488</v>
      </c>
      <c r="R4" s="27" t="s">
        <v>489</v>
      </c>
      <c r="S4" s="27" t="s">
        <v>176</v>
      </c>
    </row>
    <row r="5" spans="2:19" x14ac:dyDescent="0.2">
      <c r="P5" s="28">
        <v>64</v>
      </c>
      <c r="Q5" s="28">
        <v>21</v>
      </c>
      <c r="R5" s="28">
        <v>8</v>
      </c>
      <c r="S5" s="28">
        <v>93</v>
      </c>
    </row>
    <row r="10" spans="2:19" ht="19" x14ac:dyDescent="0.25">
      <c r="B10" s="29" t="s">
        <v>593</v>
      </c>
    </row>
    <row r="12" spans="2:19" x14ac:dyDescent="0.2">
      <c r="C12" s="38" t="s">
        <v>596</v>
      </c>
      <c r="D12" s="39" t="s">
        <v>597</v>
      </c>
      <c r="E12" s="39" t="s">
        <v>598</v>
      </c>
      <c r="F12" s="39" t="s">
        <v>599</v>
      </c>
    </row>
    <row r="13" spans="2:19" x14ac:dyDescent="0.2">
      <c r="C13" s="38" t="s">
        <v>600</v>
      </c>
      <c r="D13" s="40">
        <v>0</v>
      </c>
      <c r="E13" s="40">
        <v>0.10360378012825736</v>
      </c>
      <c r="F13" s="40">
        <v>0.89639621987174267</v>
      </c>
    </row>
    <row r="14" spans="2:19" x14ac:dyDescent="0.2">
      <c r="C14" s="38" t="s">
        <v>601</v>
      </c>
      <c r="D14" s="40">
        <v>0</v>
      </c>
      <c r="E14" s="40">
        <v>6.7137763964046707E-2</v>
      </c>
      <c r="F14" s="40">
        <v>0.93286223603595331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LogReg_NewScore'!$B$10:$B$10" display="New: Classification Details" xr:uid="{7F13DE6A-646F-7C48-AB1A-1E80460D5D01}"/>
    <hyperlink ref="D4" location="'LogReg_Output2'!$B$10:$B$10" display="Inputs" xr:uid="{2B97B096-5041-324F-8D6D-E52E985C16FC}"/>
    <hyperlink ref="F4" location="'LogReg_Output2'!$B$47:$B$47" display="Regression Summary" xr:uid="{328CFCC5-161E-7544-BC83-A7A60520E268}"/>
    <hyperlink ref="H4" location="'LogReg_Output2'!$B$55:$B$55" display="Predictor Screening" xr:uid="{473906EC-FD37-FF44-B13B-D84947900DD8}"/>
    <hyperlink ref="J4" location="'LogReg_Output2'!$B$67:$B$67" display="Coefficients" xr:uid="{2AFF97D8-07B9-6F48-8114-E80C0E869598}"/>
    <hyperlink ref="L4" location="'LogReg_Stored2'!$B$10:$B$10" display="PMML Model" xr:uid="{F44FC8AF-7CAE-A34A-BC77-2337A414B031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2172-6B06-8746-8BDC-8CC00F96FB7E}">
  <sheetPr codeName="Sheet16"/>
  <dimension ref="B1:S54"/>
  <sheetViews>
    <sheetView showGridLines="0" workbookViewId="0"/>
  </sheetViews>
  <sheetFormatPr baseColWidth="10" defaultColWidth="8.83203125" defaultRowHeight="15" x14ac:dyDescent="0.2"/>
  <cols>
    <col min="16" max="16" width="14.33203125" bestFit="1" customWidth="1"/>
  </cols>
  <sheetData>
    <row r="1" spans="2:19" ht="19" x14ac:dyDescent="0.25">
      <c r="B1" s="20" t="s">
        <v>602</v>
      </c>
      <c r="N1" t="s">
        <v>594</v>
      </c>
    </row>
    <row r="3" spans="2:19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P3" s="22" t="s">
        <v>483</v>
      </c>
      <c r="Q3" s="23"/>
      <c r="R3" s="23"/>
      <c r="S3" s="24"/>
    </row>
    <row r="4" spans="2:19" x14ac:dyDescent="0.2">
      <c r="B4" s="25" t="s">
        <v>593</v>
      </c>
      <c r="C4" s="26"/>
      <c r="D4" s="25" t="s">
        <v>484</v>
      </c>
      <c r="E4" s="26"/>
      <c r="F4" s="25" t="s">
        <v>555</v>
      </c>
      <c r="G4" s="26"/>
      <c r="H4" s="25" t="s">
        <v>556</v>
      </c>
      <c r="I4" s="26"/>
      <c r="J4" s="25" t="s">
        <v>557</v>
      </c>
      <c r="K4" s="26"/>
      <c r="L4" s="25" t="s">
        <v>485</v>
      </c>
      <c r="M4" s="26"/>
      <c r="P4" s="27" t="s">
        <v>487</v>
      </c>
      <c r="Q4" s="27" t="s">
        <v>488</v>
      </c>
      <c r="R4" s="27" t="s">
        <v>489</v>
      </c>
      <c r="S4" s="27" t="s">
        <v>176</v>
      </c>
    </row>
    <row r="5" spans="2:19" x14ac:dyDescent="0.2">
      <c r="P5" s="28">
        <v>64</v>
      </c>
      <c r="Q5" s="28">
        <v>21</v>
      </c>
      <c r="R5" s="28">
        <v>8</v>
      </c>
      <c r="S5" s="28">
        <v>93</v>
      </c>
    </row>
    <row r="10" spans="2:19" ht="19" x14ac:dyDescent="0.25">
      <c r="B10" s="29" t="s">
        <v>485</v>
      </c>
    </row>
    <row r="12" spans="2:19" x14ac:dyDescent="0.2">
      <c r="B12" t="s">
        <v>603</v>
      </c>
    </row>
    <row r="13" spans="2:19" x14ac:dyDescent="0.2">
      <c r="B13" t="s">
        <v>604</v>
      </c>
    </row>
    <row r="14" spans="2:19" x14ac:dyDescent="0.2">
      <c r="B14" t="s">
        <v>605</v>
      </c>
    </row>
    <row r="15" spans="2:19" x14ac:dyDescent="0.2">
      <c r="B15" t="s">
        <v>606</v>
      </c>
    </row>
    <row r="16" spans="2:19" x14ac:dyDescent="0.2">
      <c r="B16" t="s">
        <v>607</v>
      </c>
    </row>
    <row r="17" spans="2:2" x14ac:dyDescent="0.2">
      <c r="B17" t="s">
        <v>608</v>
      </c>
    </row>
    <row r="18" spans="2:2" x14ac:dyDescent="0.2">
      <c r="B18" t="s">
        <v>609</v>
      </c>
    </row>
    <row r="19" spans="2:2" x14ac:dyDescent="0.2">
      <c r="B19" t="s">
        <v>610</v>
      </c>
    </row>
    <row r="20" spans="2:2" x14ac:dyDescent="0.2">
      <c r="B20" t="s">
        <v>611</v>
      </c>
    </row>
    <row r="21" spans="2:2" x14ac:dyDescent="0.2">
      <c r="B21" t="s">
        <v>612</v>
      </c>
    </row>
    <row r="22" spans="2:2" x14ac:dyDescent="0.2">
      <c r="B22" t="s">
        <v>613</v>
      </c>
    </row>
    <row r="23" spans="2:2" x14ac:dyDescent="0.2">
      <c r="B23" t="s">
        <v>614</v>
      </c>
    </row>
    <row r="24" spans="2:2" x14ac:dyDescent="0.2">
      <c r="B24" t="s">
        <v>615</v>
      </c>
    </row>
    <row r="25" spans="2:2" x14ac:dyDescent="0.2">
      <c r="B25" t="s">
        <v>616</v>
      </c>
    </row>
    <row r="26" spans="2:2" x14ac:dyDescent="0.2">
      <c r="B26" t="s">
        <v>617</v>
      </c>
    </row>
    <row r="27" spans="2:2" x14ac:dyDescent="0.2">
      <c r="B27" t="s">
        <v>618</v>
      </c>
    </row>
    <row r="28" spans="2:2" x14ac:dyDescent="0.2">
      <c r="B28" t="s">
        <v>619</v>
      </c>
    </row>
    <row r="29" spans="2:2" x14ac:dyDescent="0.2">
      <c r="B29" t="s">
        <v>620</v>
      </c>
    </row>
    <row r="30" spans="2:2" x14ac:dyDescent="0.2">
      <c r="B30" t="s">
        <v>621</v>
      </c>
    </row>
    <row r="31" spans="2:2" x14ac:dyDescent="0.2">
      <c r="B31" t="s">
        <v>622</v>
      </c>
    </row>
    <row r="32" spans="2:2" x14ac:dyDescent="0.2">
      <c r="B32" t="s">
        <v>623</v>
      </c>
    </row>
    <row r="33" spans="2:2" x14ac:dyDescent="0.2">
      <c r="B33" t="s">
        <v>624</v>
      </c>
    </row>
    <row r="34" spans="2:2" x14ac:dyDescent="0.2">
      <c r="B34" t="s">
        <v>625</v>
      </c>
    </row>
    <row r="35" spans="2:2" x14ac:dyDescent="0.2">
      <c r="B35" t="s">
        <v>626</v>
      </c>
    </row>
    <row r="36" spans="2:2" x14ac:dyDescent="0.2">
      <c r="B36" t="s">
        <v>627</v>
      </c>
    </row>
    <row r="37" spans="2:2" x14ac:dyDescent="0.2">
      <c r="B37" t="s">
        <v>628</v>
      </c>
    </row>
    <row r="38" spans="2:2" x14ac:dyDescent="0.2">
      <c r="B38" t="s">
        <v>629</v>
      </c>
    </row>
    <row r="39" spans="2:2" x14ac:dyDescent="0.2">
      <c r="B39" t="s">
        <v>630</v>
      </c>
    </row>
    <row r="40" spans="2:2" x14ac:dyDescent="0.2">
      <c r="B40" t="s">
        <v>631</v>
      </c>
    </row>
    <row r="41" spans="2:2" x14ac:dyDescent="0.2">
      <c r="B41" t="s">
        <v>632</v>
      </c>
    </row>
    <row r="42" spans="2:2" x14ac:dyDescent="0.2">
      <c r="B42" t="s">
        <v>633</v>
      </c>
    </row>
    <row r="43" spans="2:2" x14ac:dyDescent="0.2">
      <c r="B43" t="s">
        <v>634</v>
      </c>
    </row>
    <row r="44" spans="2:2" x14ac:dyDescent="0.2">
      <c r="B44" t="s">
        <v>635</v>
      </c>
    </row>
    <row r="45" spans="2:2" x14ac:dyDescent="0.2">
      <c r="B45" t="s">
        <v>636</v>
      </c>
    </row>
    <row r="46" spans="2:2" x14ac:dyDescent="0.2">
      <c r="B46" t="s">
        <v>637</v>
      </c>
    </row>
    <row r="47" spans="2:2" x14ac:dyDescent="0.2">
      <c r="B47" t="s">
        <v>638</v>
      </c>
    </row>
    <row r="48" spans="2:2" x14ac:dyDescent="0.2">
      <c r="B48" t="s">
        <v>639</v>
      </c>
    </row>
    <row r="49" spans="2:2" x14ac:dyDescent="0.2">
      <c r="B49" t="s">
        <v>640</v>
      </c>
    </row>
    <row r="50" spans="2:2" x14ac:dyDescent="0.2">
      <c r="B50" t="s">
        <v>641</v>
      </c>
    </row>
    <row r="51" spans="2:2" x14ac:dyDescent="0.2">
      <c r="B51" t="s">
        <v>642</v>
      </c>
    </row>
    <row r="52" spans="2:2" x14ac:dyDescent="0.2">
      <c r="B52" t="s">
        <v>643</v>
      </c>
    </row>
    <row r="53" spans="2:2" x14ac:dyDescent="0.2">
      <c r="B53" t="s">
        <v>644</v>
      </c>
    </row>
    <row r="54" spans="2:2" x14ac:dyDescent="0.2">
      <c r="B54" t="s">
        <v>645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LogReg_NewScore'!$B$10:$B$10" display="New: Classification Details" xr:uid="{0E607DBF-E23F-E741-AFEF-D31F74ABC12F}"/>
    <hyperlink ref="D4" location="'LogReg_Output2'!$B$10:$B$10" display="Inputs" xr:uid="{0A193716-B22C-7744-9895-D96C98E841DC}"/>
    <hyperlink ref="F4" location="'LogReg_Output2'!$B$47:$B$47" display="Regression Summary" xr:uid="{EFA08D2B-A0B0-0F44-8148-5E1241F844C4}"/>
    <hyperlink ref="H4" location="'LogReg_Output2'!$B$55:$B$55" display="Predictor Screening" xr:uid="{F9F04378-5A30-284C-AE72-49E00C1A224B}"/>
    <hyperlink ref="J4" location="'LogReg_Output2'!$B$67:$B$67" display="Coefficients" xr:uid="{56139E82-8AD1-214F-B192-AB3750459303}"/>
    <hyperlink ref="L4" location="'LogReg_Stored2'!$B$10:$B$10" display="PMML Model" xr:uid="{CED07D21-C4DC-D349-BA5E-6FBD1DDA71C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DC9F-B32F-6C4D-AE91-5F30C581E4D7}">
  <sheetPr codeName="Sheet21"/>
  <dimension ref="B1:CV50"/>
  <sheetViews>
    <sheetView showGridLines="0" topLeftCell="B31" workbookViewId="0"/>
  </sheetViews>
  <sheetFormatPr baseColWidth="10" defaultColWidth="8.83203125" defaultRowHeight="15" x14ac:dyDescent="0.2"/>
  <cols>
    <col min="4" max="5" width="16.5" customWidth="1"/>
    <col min="14" max="14" width="14.33203125" bestFit="1" customWidth="1"/>
  </cols>
  <sheetData>
    <row r="1" spans="2:100" ht="19" x14ac:dyDescent="0.25">
      <c r="B1" s="20" t="s">
        <v>1122</v>
      </c>
      <c r="N1" t="s">
        <v>1123</v>
      </c>
      <c r="CV1" s="21" t="s">
        <v>1124</v>
      </c>
    </row>
    <row r="3" spans="2:100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4"/>
      <c r="N3" s="22" t="s">
        <v>483</v>
      </c>
      <c r="O3" s="23"/>
      <c r="P3" s="23"/>
      <c r="Q3" s="24"/>
    </row>
    <row r="4" spans="2:100" x14ac:dyDescent="0.2">
      <c r="B4" s="25" t="s">
        <v>1125</v>
      </c>
      <c r="C4" s="26"/>
      <c r="D4" s="25" t="s">
        <v>484</v>
      </c>
      <c r="E4" s="26"/>
      <c r="F4" s="25" t="s">
        <v>1126</v>
      </c>
      <c r="G4" s="26"/>
      <c r="H4" s="25" t="s">
        <v>1127</v>
      </c>
      <c r="I4" s="26"/>
      <c r="J4" s="25" t="s">
        <v>1128</v>
      </c>
      <c r="K4" s="26"/>
      <c r="N4" s="27" t="s">
        <v>487</v>
      </c>
      <c r="O4" s="27" t="s">
        <v>488</v>
      </c>
      <c r="P4" s="27" t="s">
        <v>489</v>
      </c>
      <c r="Q4" s="27" t="s">
        <v>176</v>
      </c>
    </row>
    <row r="5" spans="2:100" x14ac:dyDescent="0.2">
      <c r="N5" s="28">
        <v>14</v>
      </c>
      <c r="O5" s="28">
        <v>65</v>
      </c>
      <c r="P5" s="28">
        <v>26</v>
      </c>
      <c r="Q5" s="28">
        <v>105</v>
      </c>
    </row>
    <row r="10" spans="2:100" ht="19" x14ac:dyDescent="0.25">
      <c r="B10" s="29" t="s">
        <v>484</v>
      </c>
    </row>
    <row r="12" spans="2:100" ht="16" x14ac:dyDescent="0.2">
      <c r="C12" s="22" t="s">
        <v>490</v>
      </c>
      <c r="D12" s="23"/>
      <c r="E12" s="23"/>
      <c r="F12" s="23"/>
      <c r="G12" s="23"/>
      <c r="H12" s="23"/>
      <c r="I12" s="24"/>
    </row>
    <row r="13" spans="2:100" x14ac:dyDescent="0.2">
      <c r="C13" s="30" t="s">
        <v>491</v>
      </c>
      <c r="D13" s="31"/>
      <c r="E13" s="32"/>
      <c r="F13" s="36" t="s">
        <v>1129</v>
      </c>
      <c r="G13" s="37"/>
      <c r="H13" s="37"/>
      <c r="I13" s="26"/>
    </row>
    <row r="14" spans="2:100" x14ac:dyDescent="0.2">
      <c r="C14" s="30" t="s">
        <v>493</v>
      </c>
      <c r="D14" s="31"/>
      <c r="E14" s="32"/>
      <c r="F14" s="36" t="s">
        <v>494</v>
      </c>
      <c r="G14" s="37"/>
      <c r="H14" s="37"/>
      <c r="I14" s="26"/>
    </row>
    <row r="15" spans="2:100" x14ac:dyDescent="0.2">
      <c r="C15" s="30" t="s">
        <v>1130</v>
      </c>
      <c r="D15" s="31"/>
      <c r="E15" s="32"/>
      <c r="F15" s="36" t="s">
        <v>1131</v>
      </c>
      <c r="G15" s="37"/>
      <c r="H15" s="37"/>
      <c r="I15" s="26"/>
    </row>
    <row r="16" spans="2:100" x14ac:dyDescent="0.2">
      <c r="C16" s="30" t="s">
        <v>1132</v>
      </c>
      <c r="D16" s="31"/>
      <c r="E16" s="32"/>
      <c r="F16" s="33">
        <v>1050</v>
      </c>
      <c r="G16" s="34"/>
      <c r="H16" s="34"/>
      <c r="I16" s="35"/>
    </row>
    <row r="18" spans="3:9" ht="16" x14ac:dyDescent="0.2">
      <c r="C18" s="22" t="s">
        <v>501</v>
      </c>
      <c r="D18" s="23"/>
      <c r="E18" s="23"/>
      <c r="F18" s="23"/>
      <c r="G18" s="24"/>
    </row>
    <row r="19" spans="3:9" x14ac:dyDescent="0.2">
      <c r="C19" s="30" t="s">
        <v>1133</v>
      </c>
      <c r="D19" s="31"/>
      <c r="E19" s="32"/>
      <c r="F19" s="33">
        <v>2</v>
      </c>
      <c r="G19" s="35"/>
    </row>
    <row r="20" spans="3:9" x14ac:dyDescent="0.2">
      <c r="C20" s="30" t="s">
        <v>1134</v>
      </c>
      <c r="D20" s="31"/>
      <c r="E20" s="32"/>
      <c r="F20" s="28" t="s">
        <v>9</v>
      </c>
      <c r="G20" s="28" t="s">
        <v>11</v>
      </c>
    </row>
    <row r="22" spans="3:9" ht="16" x14ac:dyDescent="0.2">
      <c r="C22" s="22" t="s">
        <v>1135</v>
      </c>
      <c r="D22" s="23"/>
      <c r="E22" s="23"/>
      <c r="F22" s="23"/>
      <c r="G22" s="23"/>
      <c r="H22" s="23"/>
      <c r="I22" s="24"/>
    </row>
    <row r="23" spans="3:9" x14ac:dyDescent="0.2">
      <c r="C23" s="30" t="s">
        <v>1136</v>
      </c>
      <c r="D23" s="31"/>
      <c r="E23" s="32"/>
      <c r="F23" s="33">
        <v>2</v>
      </c>
      <c r="G23" s="34"/>
      <c r="H23" s="34"/>
      <c r="I23" s="35"/>
    </row>
    <row r="24" spans="3:9" x14ac:dyDescent="0.2">
      <c r="C24" s="30" t="s">
        <v>1137</v>
      </c>
      <c r="D24" s="31"/>
      <c r="E24" s="32"/>
      <c r="F24" s="33" t="s">
        <v>1138</v>
      </c>
      <c r="G24" s="34"/>
      <c r="H24" s="34"/>
      <c r="I24" s="35"/>
    </row>
    <row r="25" spans="3:9" x14ac:dyDescent="0.2">
      <c r="C25" s="30" t="s">
        <v>1139</v>
      </c>
      <c r="D25" s="31"/>
      <c r="E25" s="32"/>
      <c r="F25" s="33">
        <v>50</v>
      </c>
      <c r="G25" s="34"/>
      <c r="H25" s="34"/>
      <c r="I25" s="35"/>
    </row>
    <row r="26" spans="3:9" x14ac:dyDescent="0.2">
      <c r="C26" s="30" t="s">
        <v>1140</v>
      </c>
      <c r="D26" s="31"/>
      <c r="E26" s="32"/>
      <c r="F26" s="33">
        <v>12345</v>
      </c>
      <c r="G26" s="34"/>
      <c r="H26" s="34"/>
      <c r="I26" s="35"/>
    </row>
    <row r="28" spans="3:9" ht="16" x14ac:dyDescent="0.2">
      <c r="C28" s="22" t="s">
        <v>1141</v>
      </c>
      <c r="D28" s="23"/>
      <c r="E28" s="23"/>
      <c r="F28" s="23"/>
      <c r="G28" s="23"/>
      <c r="H28" s="23"/>
      <c r="I28" s="24"/>
    </row>
    <row r="29" spans="3:9" x14ac:dyDescent="0.2">
      <c r="C29" s="30" t="s">
        <v>1142</v>
      </c>
      <c r="D29" s="31"/>
      <c r="E29" s="32"/>
      <c r="F29" s="33" t="b">
        <v>1</v>
      </c>
      <c r="G29" s="34"/>
      <c r="H29" s="34"/>
      <c r="I29" s="35"/>
    </row>
    <row r="30" spans="3:9" x14ac:dyDescent="0.2">
      <c r="C30" s="30" t="s">
        <v>1143</v>
      </c>
      <c r="D30" s="31"/>
      <c r="E30" s="32"/>
      <c r="F30" s="33" t="b">
        <v>1</v>
      </c>
      <c r="G30" s="34"/>
      <c r="H30" s="34"/>
      <c r="I30" s="35"/>
    </row>
    <row r="31" spans="3:9" x14ac:dyDescent="0.2">
      <c r="C31" s="30" t="s">
        <v>1144</v>
      </c>
      <c r="D31" s="31"/>
      <c r="E31" s="32"/>
      <c r="F31" s="33" t="b">
        <v>1</v>
      </c>
      <c r="G31" s="34"/>
      <c r="H31" s="34"/>
      <c r="I31" s="35"/>
    </row>
    <row r="33" spans="2:5" ht="19" x14ac:dyDescent="0.25">
      <c r="B33" s="29" t="s">
        <v>1126</v>
      </c>
    </row>
    <row r="35" spans="2:5" x14ac:dyDescent="0.2">
      <c r="C35" s="38" t="s">
        <v>15</v>
      </c>
      <c r="D35" s="39" t="s">
        <v>9</v>
      </c>
      <c r="E35" s="39" t="s">
        <v>11</v>
      </c>
    </row>
    <row r="36" spans="2:5" x14ac:dyDescent="0.2">
      <c r="C36" s="38" t="s">
        <v>1145</v>
      </c>
      <c r="D36" s="40">
        <v>1.5891440801235994</v>
      </c>
      <c r="E36" s="40">
        <v>-8.4507533922388689E-2</v>
      </c>
    </row>
    <row r="37" spans="2:5" x14ac:dyDescent="0.2">
      <c r="C37" s="38" t="s">
        <v>1146</v>
      </c>
      <c r="D37" s="40">
        <v>-0.41879970342607525</v>
      </c>
      <c r="E37" s="40">
        <v>2.22709385427231E-2</v>
      </c>
    </row>
    <row r="39" spans="2:5" ht="19" x14ac:dyDescent="0.25">
      <c r="B39" s="29" t="s">
        <v>1127</v>
      </c>
    </row>
    <row r="41" spans="2:5" x14ac:dyDescent="0.2">
      <c r="C41" s="38" t="s">
        <v>15</v>
      </c>
      <c r="D41" s="39" t="s">
        <v>1145</v>
      </c>
      <c r="E41" s="39" t="s">
        <v>1146</v>
      </c>
    </row>
    <row r="42" spans="2:5" x14ac:dyDescent="0.2">
      <c r="C42" s="38" t="s">
        <v>1145</v>
      </c>
      <c r="D42" s="40">
        <v>0</v>
      </c>
      <c r="E42" s="40">
        <v>2.0107809129981726</v>
      </c>
    </row>
    <row r="43" spans="2:5" x14ac:dyDescent="0.2">
      <c r="C43" s="38" t="s">
        <v>1146</v>
      </c>
      <c r="D43" s="40">
        <v>2.0107809129981726</v>
      </c>
      <c r="E43" s="40">
        <v>0</v>
      </c>
    </row>
    <row r="45" spans="2:5" ht="19" x14ac:dyDescent="0.25">
      <c r="B45" s="29" t="s">
        <v>1128</v>
      </c>
    </row>
    <row r="47" spans="2:5" x14ac:dyDescent="0.2">
      <c r="C47" s="38" t="s">
        <v>15</v>
      </c>
      <c r="D47" s="39" t="s">
        <v>1147</v>
      </c>
      <c r="E47" s="39" t="s">
        <v>1148</v>
      </c>
    </row>
    <row r="48" spans="2:5" x14ac:dyDescent="0.2">
      <c r="C48" s="38" t="s">
        <v>1145</v>
      </c>
      <c r="D48" s="40">
        <v>219</v>
      </c>
      <c r="E48" s="40">
        <v>1.2289471616616074</v>
      </c>
    </row>
    <row r="49" spans="3:5" x14ac:dyDescent="0.2">
      <c r="C49" s="38" t="s">
        <v>1146</v>
      </c>
      <c r="D49" s="40">
        <v>831</v>
      </c>
      <c r="E49" s="40">
        <v>1.1085087696596678</v>
      </c>
    </row>
    <row r="50" spans="3:5" x14ac:dyDescent="0.2">
      <c r="C50" s="38" t="s">
        <v>176</v>
      </c>
      <c r="D50" s="40">
        <v>1050</v>
      </c>
      <c r="E50" s="40">
        <v>1.1336287771343583</v>
      </c>
    </row>
  </sheetData>
  <mergeCells count="36">
    <mergeCell ref="C31:E31"/>
    <mergeCell ref="F31:I31"/>
    <mergeCell ref="C26:E26"/>
    <mergeCell ref="F26:I26"/>
    <mergeCell ref="C28:I28"/>
    <mergeCell ref="C29:E29"/>
    <mergeCell ref="F29:I29"/>
    <mergeCell ref="C30:E30"/>
    <mergeCell ref="F30:I30"/>
    <mergeCell ref="C22:I22"/>
    <mergeCell ref="C23:E23"/>
    <mergeCell ref="F23:I23"/>
    <mergeCell ref="C24:E24"/>
    <mergeCell ref="F24:I24"/>
    <mergeCell ref="C25:E25"/>
    <mergeCell ref="F25:I25"/>
    <mergeCell ref="C16:E16"/>
    <mergeCell ref="F16:I16"/>
    <mergeCell ref="C18:G18"/>
    <mergeCell ref="C19:E19"/>
    <mergeCell ref="F19:G19"/>
    <mergeCell ref="C20:E20"/>
    <mergeCell ref="C12:I12"/>
    <mergeCell ref="C13:E13"/>
    <mergeCell ref="F13:I13"/>
    <mergeCell ref="C14:E14"/>
    <mergeCell ref="F14:I14"/>
    <mergeCell ref="C15:E15"/>
    <mergeCell ref="F15:I15"/>
    <mergeCell ref="B3:K3"/>
    <mergeCell ref="N3:Q3"/>
    <mergeCell ref="B4:C4"/>
    <mergeCell ref="D4:E4"/>
    <mergeCell ref="F4:G4"/>
    <mergeCell ref="H4:I4"/>
    <mergeCell ref="J4:K4"/>
  </mergeCells>
  <hyperlinks>
    <hyperlink ref="B4" location="'KMC_Clusters'!$B$10:$B$10" display="Cluster Labels" xr:uid="{79F74337-0938-4B4A-AC51-2207B46496B6}"/>
    <hyperlink ref="D4" location="'KMC_Output'!$B$10:$B$10" display="Inputs" xr:uid="{55D8984C-E59A-B340-9A59-1FAC35A2FD1C}"/>
    <hyperlink ref="F4" location="'KMC_Output'!$B$33:$B$33" display="Cluster Centers" xr:uid="{69D11E41-542B-1042-826E-A91317F12D60}"/>
    <hyperlink ref="H4" location="'KMC_Output'!$B$39:$B$39" display="Inter-Cluster Distances" xr:uid="{F40F27A1-B5DA-354B-A80F-629DA41665F0}"/>
    <hyperlink ref="J4" location="'KMC_Output'!$B$45:$B$45" display="Cluster Summary" xr:uid="{7BDEAF63-BF4C-5843-886B-CD7468629CBC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13E5-E1A3-4D4F-BC4E-53991AAA858F}">
  <sheetPr codeName="Sheet22"/>
  <dimension ref="B1:Q1062"/>
  <sheetViews>
    <sheetView showGridLines="0" topLeftCell="A997" workbookViewId="0">
      <selection activeCell="J1052" sqref="J1052"/>
    </sheetView>
  </sheetViews>
  <sheetFormatPr baseColWidth="10" defaultColWidth="8.83203125" defaultRowHeight="15" x14ac:dyDescent="0.2"/>
  <cols>
    <col min="3" max="3" width="10.33203125" customWidth="1"/>
    <col min="5" max="6" width="9.6640625" customWidth="1"/>
    <col min="14" max="14" width="14.33203125" bestFit="1" customWidth="1"/>
  </cols>
  <sheetData>
    <row r="1" spans="2:17" ht="19" x14ac:dyDescent="0.25">
      <c r="B1" s="20" t="s">
        <v>1149</v>
      </c>
      <c r="N1" t="s">
        <v>1123</v>
      </c>
    </row>
    <row r="3" spans="2:17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4"/>
      <c r="N3" s="22" t="s">
        <v>483</v>
      </c>
      <c r="O3" s="23"/>
      <c r="P3" s="23"/>
      <c r="Q3" s="24"/>
    </row>
    <row r="4" spans="2:17" x14ac:dyDescent="0.2">
      <c r="B4" s="25" t="s">
        <v>1125</v>
      </c>
      <c r="C4" s="26"/>
      <c r="D4" s="25" t="s">
        <v>484</v>
      </c>
      <c r="E4" s="26"/>
      <c r="F4" s="25" t="s">
        <v>1126</v>
      </c>
      <c r="G4" s="26"/>
      <c r="H4" s="25" t="s">
        <v>1127</v>
      </c>
      <c r="I4" s="26"/>
      <c r="J4" s="25" t="s">
        <v>1128</v>
      </c>
      <c r="K4" s="26"/>
      <c r="N4" s="27" t="s">
        <v>487</v>
      </c>
      <c r="O4" s="27" t="s">
        <v>488</v>
      </c>
      <c r="P4" s="27" t="s">
        <v>489</v>
      </c>
      <c r="Q4" s="27" t="s">
        <v>176</v>
      </c>
    </row>
    <row r="5" spans="2:17" x14ac:dyDescent="0.2">
      <c r="N5" s="28">
        <v>14</v>
      </c>
      <c r="O5" s="28">
        <v>65</v>
      </c>
      <c r="P5" s="28">
        <v>26</v>
      </c>
      <c r="Q5" s="28">
        <v>105</v>
      </c>
    </row>
    <row r="10" spans="2:17" ht="19" x14ac:dyDescent="0.25">
      <c r="B10" s="29" t="s">
        <v>1125</v>
      </c>
    </row>
    <row r="12" spans="2:17" x14ac:dyDescent="0.2">
      <c r="C12" s="38" t="s">
        <v>596</v>
      </c>
      <c r="D12" s="39" t="s">
        <v>15</v>
      </c>
      <c r="E12" s="39" t="s">
        <v>1145</v>
      </c>
      <c r="F12" s="39" t="s">
        <v>1146</v>
      </c>
    </row>
    <row r="13" spans="2:17" x14ac:dyDescent="0.2">
      <c r="C13" s="38" t="s">
        <v>600</v>
      </c>
      <c r="D13" s="40">
        <v>1</v>
      </c>
      <c r="E13" s="40">
        <v>1.3422535925650037</v>
      </c>
      <c r="F13" s="40">
        <v>1.6655396804665232</v>
      </c>
    </row>
    <row r="14" spans="2:17" x14ac:dyDescent="0.2">
      <c r="C14" s="38" t="s">
        <v>601</v>
      </c>
      <c r="D14" s="40">
        <v>2</v>
      </c>
      <c r="E14" s="40">
        <v>1.8110932615277515</v>
      </c>
      <c r="F14" s="40">
        <v>1.1987896153956554</v>
      </c>
    </row>
    <row r="15" spans="2:17" x14ac:dyDescent="0.2">
      <c r="C15" s="38" t="s">
        <v>1150</v>
      </c>
      <c r="D15" s="40">
        <v>2</v>
      </c>
      <c r="E15" s="40">
        <v>1.7141017273067565</v>
      </c>
      <c r="F15" s="40">
        <v>1.2676996758011201</v>
      </c>
    </row>
    <row r="16" spans="2:17" x14ac:dyDescent="0.2">
      <c r="C16" s="38" t="s">
        <v>1151</v>
      </c>
      <c r="D16" s="40">
        <v>2</v>
      </c>
      <c r="E16" s="40">
        <v>1.5822411769133369</v>
      </c>
      <c r="F16" s="40">
        <v>1.1812121070777533</v>
      </c>
    </row>
    <row r="17" spans="3:6" x14ac:dyDescent="0.2">
      <c r="C17" s="38" t="s">
        <v>1152</v>
      </c>
      <c r="D17" s="40">
        <v>2</v>
      </c>
      <c r="E17" s="40">
        <v>1.5767688106768205</v>
      </c>
      <c r="F17" s="40">
        <v>1.3867002608548795</v>
      </c>
    </row>
    <row r="18" spans="3:6" x14ac:dyDescent="0.2">
      <c r="C18" s="38" t="s">
        <v>1153</v>
      </c>
      <c r="D18" s="40">
        <v>1</v>
      </c>
      <c r="E18" s="40">
        <v>1.2632596210416138</v>
      </c>
      <c r="F18" s="40">
        <v>1.7982342967428919</v>
      </c>
    </row>
    <row r="19" spans="3:6" x14ac:dyDescent="0.2">
      <c r="C19" s="38" t="s">
        <v>1154</v>
      </c>
      <c r="D19" s="40">
        <v>2</v>
      </c>
      <c r="E19" s="40">
        <v>2.8747970464898693</v>
      </c>
      <c r="F19" s="40">
        <v>1.2142343258195545</v>
      </c>
    </row>
    <row r="20" spans="3:6" x14ac:dyDescent="0.2">
      <c r="C20" s="38" t="s">
        <v>1155</v>
      </c>
      <c r="D20" s="40">
        <v>2</v>
      </c>
      <c r="E20" s="40">
        <v>2.7151522327755959</v>
      </c>
      <c r="F20" s="40">
        <v>1.1315853554703839</v>
      </c>
    </row>
    <row r="21" spans="3:6" x14ac:dyDescent="0.2">
      <c r="C21" s="38" t="s">
        <v>1156</v>
      </c>
      <c r="D21" s="40">
        <v>2</v>
      </c>
      <c r="E21" s="40">
        <v>1.7237194220229637</v>
      </c>
      <c r="F21" s="40">
        <v>1.094321502335037</v>
      </c>
    </row>
    <row r="22" spans="3:6" x14ac:dyDescent="0.2">
      <c r="C22" s="38" t="s">
        <v>1157</v>
      </c>
      <c r="D22" s="40">
        <v>2</v>
      </c>
      <c r="E22" s="40">
        <v>2.006245147688416</v>
      </c>
      <c r="F22" s="40">
        <v>0.98572334157936292</v>
      </c>
    </row>
    <row r="23" spans="3:6" x14ac:dyDescent="0.2">
      <c r="C23" s="38" t="s">
        <v>1158</v>
      </c>
      <c r="D23" s="40">
        <v>2</v>
      </c>
      <c r="E23" s="40">
        <v>2.7730928667631694</v>
      </c>
      <c r="F23" s="40">
        <v>1.1586793426315114</v>
      </c>
    </row>
    <row r="24" spans="3:6" x14ac:dyDescent="0.2">
      <c r="C24" s="38" t="s">
        <v>1159</v>
      </c>
      <c r="D24" s="40">
        <v>2</v>
      </c>
      <c r="E24" s="40">
        <v>1.9374166778126163</v>
      </c>
      <c r="F24" s="40">
        <v>1.0036644333850635</v>
      </c>
    </row>
    <row r="25" spans="3:6" x14ac:dyDescent="0.2">
      <c r="C25" s="38" t="s">
        <v>1160</v>
      </c>
      <c r="D25" s="40">
        <v>2</v>
      </c>
      <c r="E25" s="40">
        <v>1.6951876586042038</v>
      </c>
      <c r="F25" s="40">
        <v>1.2825579650224261</v>
      </c>
    </row>
    <row r="26" spans="3:6" x14ac:dyDescent="0.2">
      <c r="C26" s="38" t="s">
        <v>1161</v>
      </c>
      <c r="D26" s="40">
        <v>1</v>
      </c>
      <c r="E26" s="40">
        <v>1.1781655627288887</v>
      </c>
      <c r="F26" s="40">
        <v>1.5422571052180121</v>
      </c>
    </row>
    <row r="27" spans="3:6" x14ac:dyDescent="0.2">
      <c r="C27" s="38" t="s">
        <v>1162</v>
      </c>
      <c r="D27" s="40">
        <v>2</v>
      </c>
      <c r="E27" s="40">
        <v>2.4975521721885032</v>
      </c>
      <c r="F27" s="40">
        <v>1.0577204808503005</v>
      </c>
    </row>
    <row r="28" spans="3:6" x14ac:dyDescent="0.2">
      <c r="C28" s="38" t="s">
        <v>1163</v>
      </c>
      <c r="D28" s="40">
        <v>2</v>
      </c>
      <c r="E28" s="40">
        <v>2.5124961195291124</v>
      </c>
      <c r="F28" s="40">
        <v>1.0286805526807214</v>
      </c>
    </row>
    <row r="29" spans="3:6" x14ac:dyDescent="0.2">
      <c r="C29" s="38" t="s">
        <v>1164</v>
      </c>
      <c r="D29" s="40">
        <v>1</v>
      </c>
      <c r="E29" s="40">
        <v>0.86581174956582485</v>
      </c>
      <c r="F29" s="40">
        <v>2.1343506861589154</v>
      </c>
    </row>
    <row r="30" spans="3:6" x14ac:dyDescent="0.2">
      <c r="C30" s="38" t="s">
        <v>1165</v>
      </c>
      <c r="D30" s="40">
        <v>1</v>
      </c>
      <c r="E30" s="40">
        <v>0.86436116985547462</v>
      </c>
      <c r="F30" s="40">
        <v>2.1457239098772298</v>
      </c>
    </row>
    <row r="31" spans="3:6" x14ac:dyDescent="0.2">
      <c r="C31" s="38" t="s">
        <v>1166</v>
      </c>
      <c r="D31" s="40">
        <v>2</v>
      </c>
      <c r="E31" s="40">
        <v>2.2080936529930586</v>
      </c>
      <c r="F31" s="40">
        <v>1.0428668821769977</v>
      </c>
    </row>
    <row r="32" spans="3:6" x14ac:dyDescent="0.2">
      <c r="C32" s="38" t="s">
        <v>1167</v>
      </c>
      <c r="D32" s="40">
        <v>1</v>
      </c>
      <c r="E32" s="40">
        <v>1.0914097626873025</v>
      </c>
      <c r="F32" s="40">
        <v>2.849467689622081</v>
      </c>
    </row>
    <row r="33" spans="3:6" x14ac:dyDescent="0.2">
      <c r="C33" s="38" t="s">
        <v>1168</v>
      </c>
      <c r="D33" s="40">
        <v>2</v>
      </c>
      <c r="E33" s="40">
        <v>2.0756092221324507</v>
      </c>
      <c r="F33" s="40">
        <v>0.97347653215048513</v>
      </c>
    </row>
    <row r="34" spans="3:6" x14ac:dyDescent="0.2">
      <c r="C34" s="38" t="s">
        <v>1169</v>
      </c>
      <c r="D34" s="40">
        <v>2</v>
      </c>
      <c r="E34" s="40">
        <v>1.8465819992146433</v>
      </c>
      <c r="F34" s="40">
        <v>1.0359189101237871</v>
      </c>
    </row>
    <row r="35" spans="3:6" x14ac:dyDescent="0.2">
      <c r="C35" s="38" t="s">
        <v>1170</v>
      </c>
      <c r="D35" s="40">
        <v>2</v>
      </c>
      <c r="E35" s="40">
        <v>1.5185971356805106</v>
      </c>
      <c r="F35" s="40">
        <v>1.2268007818503497</v>
      </c>
    </row>
    <row r="36" spans="3:6" x14ac:dyDescent="0.2">
      <c r="C36" s="38" t="s">
        <v>1171</v>
      </c>
      <c r="D36" s="40">
        <v>2</v>
      </c>
      <c r="E36" s="40">
        <v>1.8912920823367436</v>
      </c>
      <c r="F36" s="40">
        <v>1.1508777014027474</v>
      </c>
    </row>
    <row r="37" spans="3:6" x14ac:dyDescent="0.2">
      <c r="C37" s="38" t="s">
        <v>1172</v>
      </c>
      <c r="D37" s="40">
        <v>2</v>
      </c>
      <c r="E37" s="40">
        <v>2.7151522327755959</v>
      </c>
      <c r="F37" s="40">
        <v>1.1315853554703839</v>
      </c>
    </row>
    <row r="38" spans="3:6" x14ac:dyDescent="0.2">
      <c r="C38" s="38" t="s">
        <v>1173</v>
      </c>
      <c r="D38" s="40">
        <v>2</v>
      </c>
      <c r="E38" s="40">
        <v>2.6688049966803158</v>
      </c>
      <c r="F38" s="40">
        <v>1.0966417116575284</v>
      </c>
    </row>
    <row r="39" spans="3:6" x14ac:dyDescent="0.2">
      <c r="C39" s="38" t="s">
        <v>1174</v>
      </c>
      <c r="D39" s="40">
        <v>2</v>
      </c>
      <c r="E39" s="40">
        <v>2.274619212609053</v>
      </c>
      <c r="F39" s="40">
        <v>0.97118457775385925</v>
      </c>
    </row>
    <row r="40" spans="3:6" x14ac:dyDescent="0.2">
      <c r="C40" s="38" t="s">
        <v>1175</v>
      </c>
      <c r="D40" s="40">
        <v>2</v>
      </c>
      <c r="E40" s="40">
        <v>1.57155437224789</v>
      </c>
      <c r="F40" s="40">
        <v>1.1885899396185911</v>
      </c>
    </row>
    <row r="41" spans="3:6" x14ac:dyDescent="0.2">
      <c r="C41" s="38" t="s">
        <v>1176</v>
      </c>
      <c r="D41" s="40">
        <v>2</v>
      </c>
      <c r="E41" s="40">
        <v>2.72921893802976</v>
      </c>
      <c r="F41" s="40">
        <v>1.1281839153795419</v>
      </c>
    </row>
    <row r="42" spans="3:6" x14ac:dyDescent="0.2">
      <c r="C42" s="38" t="s">
        <v>1177</v>
      </c>
      <c r="D42" s="40">
        <v>1</v>
      </c>
      <c r="E42" s="40">
        <v>1.2552530399441504</v>
      </c>
      <c r="F42" s="40">
        <v>3.0783961784731382</v>
      </c>
    </row>
    <row r="43" spans="3:6" x14ac:dyDescent="0.2">
      <c r="C43" s="38" t="s">
        <v>1178</v>
      </c>
      <c r="D43" s="40">
        <v>2</v>
      </c>
      <c r="E43" s="40">
        <v>2.5484620479930413</v>
      </c>
      <c r="F43" s="40">
        <v>1.0424210953080548</v>
      </c>
    </row>
    <row r="44" spans="3:6" x14ac:dyDescent="0.2">
      <c r="C44" s="38" t="s">
        <v>1179</v>
      </c>
      <c r="D44" s="40">
        <v>2</v>
      </c>
      <c r="E44" s="40">
        <v>2.4288457162215891</v>
      </c>
      <c r="F44" s="40">
        <v>1.001575977912484</v>
      </c>
    </row>
    <row r="45" spans="3:6" x14ac:dyDescent="0.2">
      <c r="C45" s="38" t="s">
        <v>1180</v>
      </c>
      <c r="D45" s="40">
        <v>1</v>
      </c>
      <c r="E45" s="40">
        <v>1.4929817209872953</v>
      </c>
      <c r="F45" s="40">
        <v>3.3702179822690455</v>
      </c>
    </row>
    <row r="46" spans="3:6" x14ac:dyDescent="0.2">
      <c r="C46" s="38" t="s">
        <v>1181</v>
      </c>
      <c r="D46" s="40">
        <v>2</v>
      </c>
      <c r="E46" s="40">
        <v>2.1337840884015695</v>
      </c>
      <c r="F46" s="40">
        <v>0.96777965123351417</v>
      </c>
    </row>
    <row r="47" spans="3:6" x14ac:dyDescent="0.2">
      <c r="C47" s="38" t="s">
        <v>1182</v>
      </c>
      <c r="D47" s="40">
        <v>2</v>
      </c>
      <c r="E47" s="40">
        <v>1.8465819992146433</v>
      </c>
      <c r="F47" s="40">
        <v>1.0359189101237871</v>
      </c>
    </row>
    <row r="48" spans="3:6" x14ac:dyDescent="0.2">
      <c r="C48" s="38" t="s">
        <v>1183</v>
      </c>
      <c r="D48" s="40">
        <v>1</v>
      </c>
      <c r="E48" s="40">
        <v>0.90899345197933079</v>
      </c>
      <c r="F48" s="40">
        <v>1.9657751567512909</v>
      </c>
    </row>
    <row r="49" spans="3:6" x14ac:dyDescent="0.2">
      <c r="C49" s="38" t="s">
        <v>1184</v>
      </c>
      <c r="D49" s="40">
        <v>2</v>
      </c>
      <c r="E49" s="40">
        <v>2.72921893802976</v>
      </c>
      <c r="F49" s="40">
        <v>1.1281839153795419</v>
      </c>
    </row>
    <row r="50" spans="3:6" x14ac:dyDescent="0.2">
      <c r="C50" s="38" t="s">
        <v>1185</v>
      </c>
      <c r="D50" s="40">
        <v>1</v>
      </c>
      <c r="E50" s="40">
        <v>1.2226428226177364</v>
      </c>
      <c r="F50" s="40">
        <v>1.4931169943689333</v>
      </c>
    </row>
    <row r="51" spans="3:6" x14ac:dyDescent="0.2">
      <c r="C51" s="38" t="s">
        <v>1186</v>
      </c>
      <c r="D51" s="40">
        <v>2</v>
      </c>
      <c r="E51" s="40">
        <v>1.8465819992146433</v>
      </c>
      <c r="F51" s="40">
        <v>1.0359189101237871</v>
      </c>
    </row>
    <row r="52" spans="3:6" x14ac:dyDescent="0.2">
      <c r="C52" s="38" t="s">
        <v>1187</v>
      </c>
      <c r="D52" s="40">
        <v>2</v>
      </c>
      <c r="E52" s="40">
        <v>2.0756092221324507</v>
      </c>
      <c r="F52" s="40">
        <v>0.97347653215048513</v>
      </c>
    </row>
    <row r="53" spans="3:6" x14ac:dyDescent="0.2">
      <c r="C53" s="38" t="s">
        <v>1188</v>
      </c>
      <c r="D53" s="40">
        <v>1</v>
      </c>
      <c r="E53" s="40">
        <v>1.1781655627288887</v>
      </c>
      <c r="F53" s="40">
        <v>1.5422571052180121</v>
      </c>
    </row>
    <row r="54" spans="3:6" x14ac:dyDescent="0.2">
      <c r="C54" s="38" t="s">
        <v>1189</v>
      </c>
      <c r="D54" s="40">
        <v>2</v>
      </c>
      <c r="E54" s="40">
        <v>3.1067460693261437</v>
      </c>
      <c r="F54" s="40">
        <v>1.3744839342557229</v>
      </c>
    </row>
    <row r="55" spans="3:6" x14ac:dyDescent="0.2">
      <c r="C55" s="38" t="s">
        <v>1190</v>
      </c>
      <c r="D55" s="40">
        <v>2</v>
      </c>
      <c r="E55" s="40">
        <v>1.9146028745805808</v>
      </c>
      <c r="F55" s="40">
        <v>1.0108605630927114</v>
      </c>
    </row>
    <row r="56" spans="3:6" x14ac:dyDescent="0.2">
      <c r="C56" s="38" t="s">
        <v>1191</v>
      </c>
      <c r="D56" s="40">
        <v>2</v>
      </c>
      <c r="E56" s="40">
        <v>1.840915357568413</v>
      </c>
      <c r="F56" s="40">
        <v>1.1800182603791203</v>
      </c>
    </row>
    <row r="57" spans="3:6" x14ac:dyDescent="0.2">
      <c r="C57" s="38" t="s">
        <v>1192</v>
      </c>
      <c r="D57" s="40">
        <v>2</v>
      </c>
      <c r="E57" s="40">
        <v>1.8012232412333198</v>
      </c>
      <c r="F57" s="40">
        <v>1.2052513864055097</v>
      </c>
    </row>
    <row r="58" spans="3:6" x14ac:dyDescent="0.2">
      <c r="C58" s="38" t="s">
        <v>1193</v>
      </c>
      <c r="D58" s="40">
        <v>2</v>
      </c>
      <c r="E58" s="40">
        <v>2.1430220554185313</v>
      </c>
      <c r="F58" s="40">
        <v>1.0543079632764911</v>
      </c>
    </row>
    <row r="59" spans="3:6" x14ac:dyDescent="0.2">
      <c r="C59" s="38" t="s">
        <v>1194</v>
      </c>
      <c r="D59" s="40">
        <v>2</v>
      </c>
      <c r="E59" s="40">
        <v>2.6000841041392055</v>
      </c>
      <c r="F59" s="40">
        <v>1.0866237226414361</v>
      </c>
    </row>
    <row r="60" spans="3:6" x14ac:dyDescent="0.2">
      <c r="C60" s="38" t="s">
        <v>1195</v>
      </c>
      <c r="D60" s="40">
        <v>2</v>
      </c>
      <c r="E60" s="40">
        <v>2.5088925031177567</v>
      </c>
      <c r="F60" s="40">
        <v>1.0603581259947319</v>
      </c>
    </row>
    <row r="61" spans="3:6" x14ac:dyDescent="0.2">
      <c r="C61" s="38" t="s">
        <v>1196</v>
      </c>
      <c r="D61" s="40">
        <v>2</v>
      </c>
      <c r="E61" s="40">
        <v>2.1107731273822883</v>
      </c>
      <c r="F61" s="40">
        <v>1.0620494082807399</v>
      </c>
    </row>
    <row r="62" spans="3:6" x14ac:dyDescent="0.2">
      <c r="C62" s="38" t="s">
        <v>1197</v>
      </c>
      <c r="D62" s="40">
        <v>2</v>
      </c>
      <c r="E62" s="40">
        <v>2.5724757627310142</v>
      </c>
      <c r="F62" s="40">
        <v>1.0522539999604021</v>
      </c>
    </row>
    <row r="63" spans="3:6" x14ac:dyDescent="0.2">
      <c r="C63" s="38" t="s">
        <v>1198</v>
      </c>
      <c r="D63" s="40">
        <v>2</v>
      </c>
      <c r="E63" s="40">
        <v>2.9836352452472341</v>
      </c>
      <c r="F63" s="40">
        <v>1.2779628533083029</v>
      </c>
    </row>
    <row r="64" spans="3:6" x14ac:dyDescent="0.2">
      <c r="C64" s="38" t="s">
        <v>1199</v>
      </c>
      <c r="D64" s="40">
        <v>2</v>
      </c>
      <c r="E64" s="40">
        <v>2.227496542386243</v>
      </c>
      <c r="F64" s="40">
        <v>0.96736744136640929</v>
      </c>
    </row>
    <row r="65" spans="3:6" x14ac:dyDescent="0.2">
      <c r="C65" s="38" t="s">
        <v>1200</v>
      </c>
      <c r="D65" s="40">
        <v>2</v>
      </c>
      <c r="E65" s="40">
        <v>2.3693444485877335</v>
      </c>
      <c r="F65" s="40">
        <v>0.98670970431905902</v>
      </c>
    </row>
    <row r="66" spans="3:6" x14ac:dyDescent="0.2">
      <c r="C66" s="38" t="s">
        <v>1201</v>
      </c>
      <c r="D66" s="40">
        <v>2</v>
      </c>
      <c r="E66" s="40">
        <v>2.1863210659598682</v>
      </c>
      <c r="F66" s="40">
        <v>1.0460733990984772</v>
      </c>
    </row>
    <row r="67" spans="3:6" x14ac:dyDescent="0.2">
      <c r="C67" s="38" t="s">
        <v>1202</v>
      </c>
      <c r="D67" s="40">
        <v>2</v>
      </c>
      <c r="E67" s="40">
        <v>2.3931188133507981</v>
      </c>
      <c r="F67" s="40">
        <v>0.99219180608853141</v>
      </c>
    </row>
    <row r="68" spans="3:6" x14ac:dyDescent="0.2">
      <c r="C68" s="38" t="s">
        <v>1203</v>
      </c>
      <c r="D68" s="40">
        <v>2</v>
      </c>
      <c r="E68" s="40">
        <v>2.3931188133507981</v>
      </c>
      <c r="F68" s="40">
        <v>0.99219180608853141</v>
      </c>
    </row>
    <row r="69" spans="3:6" x14ac:dyDescent="0.2">
      <c r="C69" s="38" t="s">
        <v>1204</v>
      </c>
      <c r="D69" s="40">
        <v>2</v>
      </c>
      <c r="E69" s="40">
        <v>2.6920492690820419</v>
      </c>
      <c r="F69" s="40">
        <v>1.1215788140037657</v>
      </c>
    </row>
    <row r="70" spans="3:6" x14ac:dyDescent="0.2">
      <c r="C70" s="38" t="s">
        <v>1205</v>
      </c>
      <c r="D70" s="40">
        <v>2</v>
      </c>
      <c r="E70" s="40">
        <v>1.57155437224789</v>
      </c>
      <c r="F70" s="40">
        <v>1.1885899396185911</v>
      </c>
    </row>
    <row r="71" spans="3:6" x14ac:dyDescent="0.2">
      <c r="C71" s="38" t="s">
        <v>1206</v>
      </c>
      <c r="D71" s="40">
        <v>2</v>
      </c>
      <c r="E71" s="40">
        <v>1.4254984709399319</v>
      </c>
      <c r="F71" s="40">
        <v>1.3006309181703255</v>
      </c>
    </row>
    <row r="72" spans="3:6" x14ac:dyDescent="0.2">
      <c r="C72" s="38" t="s">
        <v>1207</v>
      </c>
      <c r="D72" s="40">
        <v>2</v>
      </c>
      <c r="E72" s="40">
        <v>1.9146028745805808</v>
      </c>
      <c r="F72" s="40">
        <v>1.0108605630927114</v>
      </c>
    </row>
    <row r="73" spans="3:6" x14ac:dyDescent="0.2">
      <c r="C73" s="38" t="s">
        <v>1208</v>
      </c>
      <c r="D73" s="40">
        <v>2</v>
      </c>
      <c r="E73" s="40">
        <v>1.7718334835379135</v>
      </c>
      <c r="F73" s="40">
        <v>1.2252279918414135</v>
      </c>
    </row>
    <row r="74" spans="3:6" x14ac:dyDescent="0.2">
      <c r="C74" s="38" t="s">
        <v>1209</v>
      </c>
      <c r="D74" s="40">
        <v>2</v>
      </c>
      <c r="E74" s="40">
        <v>1.6037050713891086</v>
      </c>
      <c r="F74" s="40">
        <v>1.1667342699594905</v>
      </c>
    </row>
    <row r="75" spans="3:6" x14ac:dyDescent="0.2">
      <c r="C75" s="38" t="s">
        <v>1210</v>
      </c>
      <c r="D75" s="40">
        <v>2</v>
      </c>
      <c r="E75" s="40">
        <v>2.3219051054986091</v>
      </c>
      <c r="F75" s="40">
        <v>0.97764934514416391</v>
      </c>
    </row>
    <row r="76" spans="3:6" x14ac:dyDescent="0.2">
      <c r="C76" s="38" t="s">
        <v>1211</v>
      </c>
      <c r="D76" s="40">
        <v>2</v>
      </c>
      <c r="E76" s="40">
        <v>2.3961253096942112</v>
      </c>
      <c r="F76" s="40">
        <v>1.0407277546797622</v>
      </c>
    </row>
    <row r="77" spans="3:6" x14ac:dyDescent="0.2">
      <c r="C77" s="38" t="s">
        <v>1212</v>
      </c>
      <c r="D77" s="40">
        <v>1</v>
      </c>
      <c r="E77" s="40">
        <v>0.87035016549242172</v>
      </c>
      <c r="F77" s="40">
        <v>2.3528502437748626</v>
      </c>
    </row>
    <row r="78" spans="3:6" x14ac:dyDescent="0.2">
      <c r="C78" s="38" t="s">
        <v>1213</v>
      </c>
      <c r="D78" s="40">
        <v>2</v>
      </c>
      <c r="E78" s="40">
        <v>2.6688049966803158</v>
      </c>
      <c r="F78" s="40">
        <v>1.0966417116575284</v>
      </c>
    </row>
    <row r="79" spans="3:6" x14ac:dyDescent="0.2">
      <c r="C79" s="38" t="s">
        <v>1214</v>
      </c>
      <c r="D79" s="40">
        <v>2</v>
      </c>
      <c r="E79" s="40">
        <v>2.9248661974665171</v>
      </c>
      <c r="F79" s="40">
        <v>1.2417294588827037</v>
      </c>
    </row>
    <row r="80" spans="3:6" x14ac:dyDescent="0.2">
      <c r="C80" s="38" t="s">
        <v>1215</v>
      </c>
      <c r="D80" s="40">
        <v>2</v>
      </c>
      <c r="E80" s="40">
        <v>2.0988404370188061</v>
      </c>
      <c r="F80" s="40">
        <v>0.97069979727181632</v>
      </c>
    </row>
    <row r="81" spans="3:6" x14ac:dyDescent="0.2">
      <c r="C81" s="38" t="s">
        <v>1216</v>
      </c>
      <c r="D81" s="40">
        <v>2</v>
      </c>
      <c r="E81" s="40">
        <v>2.8429488123193316</v>
      </c>
      <c r="F81" s="40">
        <v>1.1948739360081058</v>
      </c>
    </row>
    <row r="82" spans="3:6" x14ac:dyDescent="0.2">
      <c r="C82" s="38" t="s">
        <v>1217</v>
      </c>
      <c r="D82" s="40">
        <v>2</v>
      </c>
      <c r="E82" s="40">
        <v>2.726719686214143</v>
      </c>
      <c r="F82" s="40">
        <v>1.1367699930559332</v>
      </c>
    </row>
    <row r="83" spans="3:6" x14ac:dyDescent="0.2">
      <c r="C83" s="38" t="s">
        <v>1218</v>
      </c>
      <c r="D83" s="40">
        <v>2</v>
      </c>
      <c r="E83" s="40">
        <v>2.5088925031177567</v>
      </c>
      <c r="F83" s="40">
        <v>1.0603581259947319</v>
      </c>
    </row>
    <row r="84" spans="3:6" x14ac:dyDescent="0.2">
      <c r="C84" s="38" t="s">
        <v>1219</v>
      </c>
      <c r="D84" s="40">
        <v>2</v>
      </c>
      <c r="E84" s="40">
        <v>2.0177701184562231</v>
      </c>
      <c r="F84" s="40">
        <v>0.98327979985445135</v>
      </c>
    </row>
    <row r="85" spans="3:6" x14ac:dyDescent="0.2">
      <c r="C85" s="38" t="s">
        <v>1220</v>
      </c>
      <c r="D85" s="40">
        <v>2</v>
      </c>
      <c r="E85" s="40">
        <v>1.9218987625012272</v>
      </c>
      <c r="F85" s="40">
        <v>1.1347530996863839</v>
      </c>
    </row>
    <row r="86" spans="3:6" x14ac:dyDescent="0.2">
      <c r="C86" s="38" t="s">
        <v>1221</v>
      </c>
      <c r="D86" s="40">
        <v>2</v>
      </c>
      <c r="E86" s="40">
        <v>2.2039996888684921</v>
      </c>
      <c r="F86" s="40">
        <v>0.96646238834925169</v>
      </c>
    </row>
    <row r="87" spans="3:6" x14ac:dyDescent="0.2">
      <c r="C87" s="38" t="s">
        <v>1222</v>
      </c>
      <c r="D87" s="40">
        <v>2</v>
      </c>
      <c r="E87" s="40">
        <v>2.9483490726880008</v>
      </c>
      <c r="F87" s="40">
        <v>1.2559602028356147</v>
      </c>
    </row>
    <row r="88" spans="3:6" x14ac:dyDescent="0.2">
      <c r="C88" s="38" t="s">
        <v>1223</v>
      </c>
      <c r="D88" s="40">
        <v>2</v>
      </c>
      <c r="E88" s="40">
        <v>2.0468942099514882</v>
      </c>
      <c r="F88" s="40">
        <v>1.08142944982454</v>
      </c>
    </row>
    <row r="89" spans="3:6" x14ac:dyDescent="0.2">
      <c r="C89" s="38" t="s">
        <v>1224</v>
      </c>
      <c r="D89" s="40">
        <v>1</v>
      </c>
      <c r="E89" s="40">
        <v>1.6722793895127506</v>
      </c>
      <c r="F89" s="40">
        <v>3.390911975162946</v>
      </c>
    </row>
    <row r="90" spans="3:6" x14ac:dyDescent="0.2">
      <c r="C90" s="38" t="s">
        <v>1225</v>
      </c>
      <c r="D90" s="40">
        <v>1</v>
      </c>
      <c r="E90" s="40">
        <v>1.4881583580794224</v>
      </c>
      <c r="F90" s="40">
        <v>3.1371058274960739</v>
      </c>
    </row>
    <row r="91" spans="3:6" x14ac:dyDescent="0.2">
      <c r="C91" s="38" t="s">
        <v>1226</v>
      </c>
      <c r="D91" s="40">
        <v>1</v>
      </c>
      <c r="E91" s="40">
        <v>0.9176119137877865</v>
      </c>
      <c r="F91" s="40">
        <v>1.9436148013936148</v>
      </c>
    </row>
    <row r="92" spans="3:6" x14ac:dyDescent="0.2">
      <c r="C92" s="38" t="s">
        <v>1227</v>
      </c>
      <c r="D92" s="40">
        <v>1</v>
      </c>
      <c r="E92" s="40">
        <v>1.2144422682139584</v>
      </c>
      <c r="F92" s="40">
        <v>1.9038308052697039</v>
      </c>
    </row>
    <row r="93" spans="3:6" x14ac:dyDescent="0.2">
      <c r="C93" s="38" t="s">
        <v>1228</v>
      </c>
      <c r="D93" s="40">
        <v>2</v>
      </c>
      <c r="E93" s="40">
        <v>1.5929582790966823</v>
      </c>
      <c r="F93" s="40">
        <v>1.1739263091376415</v>
      </c>
    </row>
    <row r="94" spans="3:6" x14ac:dyDescent="0.2">
      <c r="C94" s="38" t="s">
        <v>1229</v>
      </c>
      <c r="D94" s="40">
        <v>1</v>
      </c>
      <c r="E94" s="40">
        <v>1.2188122404230184</v>
      </c>
      <c r="F94" s="40">
        <v>1.8931500178353802</v>
      </c>
    </row>
    <row r="95" spans="3:6" x14ac:dyDescent="0.2">
      <c r="C95" s="38" t="s">
        <v>1230</v>
      </c>
      <c r="D95" s="40">
        <v>1</v>
      </c>
      <c r="E95" s="40">
        <v>1.2552530399441504</v>
      </c>
      <c r="F95" s="40">
        <v>3.0783961784731382</v>
      </c>
    </row>
    <row r="96" spans="3:6" x14ac:dyDescent="0.2">
      <c r="C96" s="38" t="s">
        <v>1231</v>
      </c>
      <c r="D96" s="40">
        <v>2</v>
      </c>
      <c r="E96" s="40">
        <v>2.3403075021901567</v>
      </c>
      <c r="F96" s="40">
        <v>1.0366662735092929</v>
      </c>
    </row>
    <row r="97" spans="3:6" x14ac:dyDescent="0.2">
      <c r="C97" s="38" t="s">
        <v>1232</v>
      </c>
      <c r="D97" s="40">
        <v>2</v>
      </c>
      <c r="E97" s="40">
        <v>1.57155437224789</v>
      </c>
      <c r="F97" s="40">
        <v>1.1885899396185911</v>
      </c>
    </row>
    <row r="98" spans="3:6" x14ac:dyDescent="0.2">
      <c r="C98" s="38" t="s">
        <v>1233</v>
      </c>
      <c r="D98" s="40">
        <v>1</v>
      </c>
      <c r="E98" s="40">
        <v>1.0420082497988337</v>
      </c>
      <c r="F98" s="40">
        <v>1.716525581514512</v>
      </c>
    </row>
    <row r="99" spans="3:6" x14ac:dyDescent="0.2">
      <c r="C99" s="38" t="s">
        <v>1234</v>
      </c>
      <c r="D99" s="40">
        <v>2</v>
      </c>
      <c r="E99" s="40">
        <v>2.6344847252937131</v>
      </c>
      <c r="F99" s="40">
        <v>1.098753627927272</v>
      </c>
    </row>
    <row r="100" spans="3:6" x14ac:dyDescent="0.2">
      <c r="C100" s="38" t="s">
        <v>1235</v>
      </c>
      <c r="D100" s="40">
        <v>1</v>
      </c>
      <c r="E100" s="40">
        <v>1.148555670901154</v>
      </c>
      <c r="F100" s="40">
        <v>2.9335621641238427</v>
      </c>
    </row>
    <row r="101" spans="3:6" x14ac:dyDescent="0.2">
      <c r="C101" s="38" t="s">
        <v>1236</v>
      </c>
      <c r="D101" s="40">
        <v>1</v>
      </c>
      <c r="E101" s="40">
        <v>1.2185925482715836</v>
      </c>
      <c r="F101" s="40">
        <v>3.030029477987898</v>
      </c>
    </row>
    <row r="102" spans="3:6" x14ac:dyDescent="0.2">
      <c r="C102" s="38" t="s">
        <v>1237</v>
      </c>
      <c r="D102" s="40">
        <v>2</v>
      </c>
      <c r="E102" s="40">
        <v>1.4459185674558315</v>
      </c>
      <c r="F102" s="40">
        <v>1.2837053396608662</v>
      </c>
    </row>
    <row r="103" spans="3:6" x14ac:dyDescent="0.2">
      <c r="C103" s="38" t="s">
        <v>1238</v>
      </c>
      <c r="D103" s="40">
        <v>2</v>
      </c>
      <c r="E103" s="40">
        <v>2.3100688777062595</v>
      </c>
      <c r="F103" s="40">
        <v>0.97578744740412837</v>
      </c>
    </row>
    <row r="104" spans="3:6" x14ac:dyDescent="0.2">
      <c r="C104" s="38" t="s">
        <v>1239</v>
      </c>
      <c r="D104" s="40">
        <v>2</v>
      </c>
      <c r="E104" s="40">
        <v>2.4050191962320016</v>
      </c>
      <c r="F104" s="40">
        <v>0.99516644831706957</v>
      </c>
    </row>
    <row r="105" spans="3:6" x14ac:dyDescent="0.2">
      <c r="C105" s="38" t="s">
        <v>1240</v>
      </c>
      <c r="D105" s="40">
        <v>1</v>
      </c>
      <c r="E105" s="40">
        <v>0.87581553700341863</v>
      </c>
      <c r="F105" s="40">
        <v>2.0777236877065421</v>
      </c>
    </row>
    <row r="106" spans="3:6" x14ac:dyDescent="0.2">
      <c r="C106" s="38" t="s">
        <v>1241</v>
      </c>
      <c r="D106" s="40">
        <v>2</v>
      </c>
      <c r="E106" s="40">
        <v>2.3337509203357323</v>
      </c>
      <c r="F106" s="40">
        <v>0.97967355871437112</v>
      </c>
    </row>
    <row r="107" spans="3:6" x14ac:dyDescent="0.2">
      <c r="C107" s="38" t="s">
        <v>1242</v>
      </c>
      <c r="D107" s="40">
        <v>2</v>
      </c>
      <c r="E107" s="40">
        <v>2.8312823859670448</v>
      </c>
      <c r="F107" s="40">
        <v>1.1885763426111722</v>
      </c>
    </row>
    <row r="108" spans="3:6" x14ac:dyDescent="0.2">
      <c r="C108" s="38" t="s">
        <v>1243</v>
      </c>
      <c r="D108" s="40">
        <v>1</v>
      </c>
      <c r="E108" s="40">
        <v>1.2136100345379268</v>
      </c>
      <c r="F108" s="40">
        <v>1.5028573461077075</v>
      </c>
    </row>
    <row r="109" spans="3:6" x14ac:dyDescent="0.2">
      <c r="C109" s="38" t="s">
        <v>1244</v>
      </c>
      <c r="D109" s="40">
        <v>2</v>
      </c>
      <c r="E109" s="40">
        <v>1.8016116365122006</v>
      </c>
      <c r="F109" s="40">
        <v>1.0553764238038885</v>
      </c>
    </row>
    <row r="110" spans="3:6" x14ac:dyDescent="0.2">
      <c r="C110" s="38" t="s">
        <v>1245</v>
      </c>
      <c r="D110" s="40">
        <v>1</v>
      </c>
      <c r="E110" s="40">
        <v>0.97561710930184387</v>
      </c>
      <c r="F110" s="40">
        <v>1.8232903278821</v>
      </c>
    </row>
    <row r="111" spans="3:6" x14ac:dyDescent="0.2">
      <c r="C111" s="38" t="s">
        <v>1246</v>
      </c>
      <c r="D111" s="40">
        <v>2</v>
      </c>
      <c r="E111" s="40">
        <v>1.701668931089092</v>
      </c>
      <c r="F111" s="40">
        <v>1.1065188904558882</v>
      </c>
    </row>
    <row r="112" spans="3:6" x14ac:dyDescent="0.2">
      <c r="C112" s="38" t="s">
        <v>1247</v>
      </c>
      <c r="D112" s="40">
        <v>2</v>
      </c>
      <c r="E112" s="40">
        <v>1.9146028745805808</v>
      </c>
      <c r="F112" s="40">
        <v>1.0108605630927114</v>
      </c>
    </row>
    <row r="113" spans="3:6" x14ac:dyDescent="0.2">
      <c r="C113" s="38" t="s">
        <v>1248</v>
      </c>
      <c r="D113" s="40">
        <v>1</v>
      </c>
      <c r="E113" s="40">
        <v>1.3455500881658495</v>
      </c>
      <c r="F113" s="40">
        <v>1.3709864811749406</v>
      </c>
    </row>
    <row r="114" spans="3:6" x14ac:dyDescent="0.2">
      <c r="C114" s="38" t="s">
        <v>1249</v>
      </c>
      <c r="D114" s="40">
        <v>1</v>
      </c>
      <c r="E114" s="40">
        <v>1.027808923214913</v>
      </c>
      <c r="F114" s="40">
        <v>1.7376553344300789</v>
      </c>
    </row>
    <row r="115" spans="3:6" x14ac:dyDescent="0.2">
      <c r="C115" s="38" t="s">
        <v>1250</v>
      </c>
      <c r="D115" s="40">
        <v>1</v>
      </c>
      <c r="E115" s="40">
        <v>1.1461353849568336</v>
      </c>
      <c r="F115" s="40">
        <v>2.3365915387673923</v>
      </c>
    </row>
    <row r="116" spans="3:6" x14ac:dyDescent="0.2">
      <c r="C116" s="38" t="s">
        <v>1251</v>
      </c>
      <c r="D116" s="40">
        <v>2</v>
      </c>
      <c r="E116" s="40">
        <v>1.5502741599652416</v>
      </c>
      <c r="F116" s="40">
        <v>1.2036149176440141</v>
      </c>
    </row>
    <row r="117" spans="3:6" x14ac:dyDescent="0.2">
      <c r="C117" s="38" t="s">
        <v>1252</v>
      </c>
      <c r="D117" s="40">
        <v>2</v>
      </c>
      <c r="E117" s="40">
        <v>2.1221235772840821</v>
      </c>
      <c r="F117" s="40">
        <v>0.9685862864686019</v>
      </c>
    </row>
    <row r="118" spans="3:6" x14ac:dyDescent="0.2">
      <c r="C118" s="38" t="s">
        <v>1253</v>
      </c>
      <c r="D118" s="40">
        <v>2</v>
      </c>
      <c r="E118" s="40">
        <v>2.2518730902632904</v>
      </c>
      <c r="F118" s="40">
        <v>1.0383035055458851</v>
      </c>
    </row>
    <row r="119" spans="3:6" x14ac:dyDescent="0.2">
      <c r="C119" s="38" t="s">
        <v>1254</v>
      </c>
      <c r="D119" s="40">
        <v>1</v>
      </c>
      <c r="E119" s="40">
        <v>0.90899345197933079</v>
      </c>
      <c r="F119" s="40">
        <v>1.9657751567512909</v>
      </c>
    </row>
    <row r="120" spans="3:6" x14ac:dyDescent="0.2">
      <c r="C120" s="38" t="s">
        <v>1255</v>
      </c>
      <c r="D120" s="40">
        <v>1</v>
      </c>
      <c r="E120" s="40">
        <v>1.0870831538979895</v>
      </c>
      <c r="F120" s="40">
        <v>1.6538744405090402</v>
      </c>
    </row>
    <row r="121" spans="3:6" x14ac:dyDescent="0.2">
      <c r="C121" s="38" t="s">
        <v>1256</v>
      </c>
      <c r="D121" s="40">
        <v>1</v>
      </c>
      <c r="E121" s="40">
        <v>1.287632277873249</v>
      </c>
      <c r="F121" s="40">
        <v>1.4262621682870884</v>
      </c>
    </row>
    <row r="122" spans="3:6" x14ac:dyDescent="0.2">
      <c r="C122" s="38" t="s">
        <v>1257</v>
      </c>
      <c r="D122" s="40">
        <v>1</v>
      </c>
      <c r="E122" s="40">
        <v>1.0073446370938079</v>
      </c>
      <c r="F122" s="40">
        <v>1.7695655103575774</v>
      </c>
    </row>
    <row r="123" spans="3:6" x14ac:dyDescent="0.2">
      <c r="C123" s="38" t="s">
        <v>1258</v>
      </c>
      <c r="D123" s="40">
        <v>1</v>
      </c>
      <c r="E123" s="40">
        <v>1.1471663643197707</v>
      </c>
      <c r="F123" s="40">
        <v>2.3480230760066996</v>
      </c>
    </row>
    <row r="124" spans="3:6" x14ac:dyDescent="0.2">
      <c r="C124" s="38" t="s">
        <v>1259</v>
      </c>
      <c r="D124" s="40">
        <v>2</v>
      </c>
      <c r="E124" s="40">
        <v>1.6213342235803188</v>
      </c>
      <c r="F124" s="40">
        <v>1.3451848934120838</v>
      </c>
    </row>
    <row r="125" spans="3:6" x14ac:dyDescent="0.2">
      <c r="C125" s="38" t="s">
        <v>1260</v>
      </c>
      <c r="D125" s="40">
        <v>2</v>
      </c>
      <c r="E125" s="40">
        <v>1.7458636547050712</v>
      </c>
      <c r="F125" s="40">
        <v>1.0825870894046241</v>
      </c>
    </row>
    <row r="126" spans="3:6" x14ac:dyDescent="0.2">
      <c r="C126" s="38" t="s">
        <v>1261</v>
      </c>
      <c r="D126" s="40">
        <v>2</v>
      </c>
      <c r="E126" s="40">
        <v>1.6037050713891086</v>
      </c>
      <c r="F126" s="40">
        <v>1.1667342699594905</v>
      </c>
    </row>
    <row r="127" spans="3:6" x14ac:dyDescent="0.2">
      <c r="C127" s="38" t="s">
        <v>1262</v>
      </c>
      <c r="D127" s="40">
        <v>1</v>
      </c>
      <c r="E127" s="40">
        <v>0.87035016549242172</v>
      </c>
      <c r="F127" s="40">
        <v>2.3528502437748626</v>
      </c>
    </row>
    <row r="128" spans="3:6" x14ac:dyDescent="0.2">
      <c r="C128" s="38" t="s">
        <v>1263</v>
      </c>
      <c r="D128" s="40">
        <v>2</v>
      </c>
      <c r="E128" s="40">
        <v>1.9321614246493362</v>
      </c>
      <c r="F128" s="40">
        <v>1.1296147640691308</v>
      </c>
    </row>
    <row r="129" spans="3:6" x14ac:dyDescent="0.2">
      <c r="C129" s="38" t="s">
        <v>1264</v>
      </c>
      <c r="D129" s="40">
        <v>1</v>
      </c>
      <c r="E129" s="40">
        <v>1.2168421622638568</v>
      </c>
      <c r="F129" s="40">
        <v>2.6377313238840041</v>
      </c>
    </row>
    <row r="130" spans="3:6" x14ac:dyDescent="0.2">
      <c r="C130" s="38" t="s">
        <v>1265</v>
      </c>
      <c r="D130" s="40">
        <v>2</v>
      </c>
      <c r="E130" s="40">
        <v>2.7963396768183939</v>
      </c>
      <c r="F130" s="40">
        <v>1.1703133598352258</v>
      </c>
    </row>
    <row r="131" spans="3:6" x14ac:dyDescent="0.2">
      <c r="C131" s="38" t="s">
        <v>1266</v>
      </c>
      <c r="D131" s="40">
        <v>2</v>
      </c>
      <c r="E131" s="40">
        <v>2.5202462720201324</v>
      </c>
      <c r="F131" s="40">
        <v>1.0631420578407422</v>
      </c>
    </row>
    <row r="132" spans="3:6" x14ac:dyDescent="0.2">
      <c r="C132" s="38" t="s">
        <v>1267</v>
      </c>
      <c r="D132" s="40">
        <v>2</v>
      </c>
      <c r="E132" s="40">
        <v>2.6446830301541753</v>
      </c>
      <c r="F132" s="40">
        <v>1.0848166954444476</v>
      </c>
    </row>
    <row r="133" spans="3:6" x14ac:dyDescent="0.2">
      <c r="C133" s="38" t="s">
        <v>1268</v>
      </c>
      <c r="D133" s="40">
        <v>2</v>
      </c>
      <c r="E133" s="40">
        <v>1.4664974861589928</v>
      </c>
      <c r="F133" s="40">
        <v>1.2670666016365266</v>
      </c>
    </row>
    <row r="134" spans="3:6" x14ac:dyDescent="0.2">
      <c r="C134" s="38" t="s">
        <v>1269</v>
      </c>
      <c r="D134" s="40">
        <v>1</v>
      </c>
      <c r="E134" s="40">
        <v>1.2185925482715836</v>
      </c>
      <c r="F134" s="40">
        <v>3.030029477987898</v>
      </c>
    </row>
    <row r="135" spans="3:6" x14ac:dyDescent="0.2">
      <c r="C135" s="38" t="s">
        <v>1270</v>
      </c>
      <c r="D135" s="40">
        <v>1</v>
      </c>
      <c r="E135" s="40">
        <v>1.0208739332977232</v>
      </c>
      <c r="F135" s="40">
        <v>1.7482638433497322</v>
      </c>
    </row>
    <row r="136" spans="3:6" x14ac:dyDescent="0.2">
      <c r="C136" s="38" t="s">
        <v>1271</v>
      </c>
      <c r="D136" s="40">
        <v>2</v>
      </c>
      <c r="E136" s="40">
        <v>1.7904194176642314</v>
      </c>
      <c r="F136" s="40">
        <v>1.0605680543454732</v>
      </c>
    </row>
    <row r="137" spans="3:6" x14ac:dyDescent="0.2">
      <c r="C137" s="38" t="s">
        <v>1272</v>
      </c>
      <c r="D137" s="40">
        <v>2</v>
      </c>
      <c r="E137" s="40">
        <v>1.4254984709399319</v>
      </c>
      <c r="F137" s="40">
        <v>1.3006309181703255</v>
      </c>
    </row>
    <row r="138" spans="3:6" x14ac:dyDescent="0.2">
      <c r="C138" s="38" t="s">
        <v>1273</v>
      </c>
      <c r="D138" s="40">
        <v>2</v>
      </c>
      <c r="E138" s="40">
        <v>1.5680145872979101</v>
      </c>
      <c r="F138" s="40">
        <v>1.3952044569721433</v>
      </c>
    </row>
    <row r="139" spans="3:6" x14ac:dyDescent="0.2">
      <c r="C139" s="38" t="s">
        <v>1274</v>
      </c>
      <c r="D139" s="40">
        <v>2</v>
      </c>
      <c r="E139" s="40">
        <v>2.7776568638740153</v>
      </c>
      <c r="F139" s="40">
        <v>1.1553305111832037</v>
      </c>
    </row>
    <row r="140" spans="3:6" x14ac:dyDescent="0.2">
      <c r="C140" s="38" t="s">
        <v>1275</v>
      </c>
      <c r="D140" s="40">
        <v>2</v>
      </c>
      <c r="E140" s="40">
        <v>2.6929522184327457</v>
      </c>
      <c r="F140" s="40">
        <v>1.1089267716648279</v>
      </c>
    </row>
    <row r="141" spans="3:6" x14ac:dyDescent="0.2">
      <c r="C141" s="38" t="s">
        <v>1276</v>
      </c>
      <c r="D141" s="40">
        <v>2</v>
      </c>
      <c r="E141" s="40">
        <v>2.4073360336373621</v>
      </c>
      <c r="F141" s="40">
        <v>1.0420060166853005</v>
      </c>
    </row>
    <row r="142" spans="3:6" x14ac:dyDescent="0.2">
      <c r="C142" s="38" t="s">
        <v>1277</v>
      </c>
      <c r="D142" s="40">
        <v>1</v>
      </c>
      <c r="E142" s="40">
        <v>0.91322389917058777</v>
      </c>
      <c r="F142" s="40">
        <v>1.9546848240909558</v>
      </c>
    </row>
    <row r="143" spans="3:6" x14ac:dyDescent="0.2">
      <c r="C143" s="38" t="s">
        <v>1278</v>
      </c>
      <c r="D143" s="40">
        <v>1</v>
      </c>
      <c r="E143" s="40">
        <v>1.1355246433036563</v>
      </c>
      <c r="F143" s="40">
        <v>1.592431819314589</v>
      </c>
    </row>
    <row r="144" spans="3:6" x14ac:dyDescent="0.2">
      <c r="C144" s="38" t="s">
        <v>1279</v>
      </c>
      <c r="D144" s="40">
        <v>1</v>
      </c>
      <c r="E144" s="40">
        <v>1.2317412745784333</v>
      </c>
      <c r="F144" s="40">
        <v>1.4834222106435688</v>
      </c>
    </row>
    <row r="145" spans="3:6" x14ac:dyDescent="0.2">
      <c r="C145" s="38" t="s">
        <v>1280</v>
      </c>
      <c r="D145" s="40">
        <v>1</v>
      </c>
      <c r="E145" s="40">
        <v>1.158291593603203</v>
      </c>
      <c r="F145" s="40">
        <v>2.4284104083440852</v>
      </c>
    </row>
    <row r="146" spans="3:6" x14ac:dyDescent="0.2">
      <c r="C146" s="38" t="s">
        <v>1281</v>
      </c>
      <c r="D146" s="40">
        <v>2</v>
      </c>
      <c r="E146" s="40">
        <v>1.9260013773080196</v>
      </c>
      <c r="F146" s="40">
        <v>1.0071882725747838</v>
      </c>
    </row>
    <row r="147" spans="3:6" x14ac:dyDescent="0.2">
      <c r="C147" s="38" t="s">
        <v>1282</v>
      </c>
      <c r="D147" s="40">
        <v>2</v>
      </c>
      <c r="E147" s="40">
        <v>2.7151522327755959</v>
      </c>
      <c r="F147" s="40">
        <v>1.1315853554703839</v>
      </c>
    </row>
    <row r="148" spans="3:6" x14ac:dyDescent="0.2">
      <c r="C148" s="38" t="s">
        <v>1283</v>
      </c>
      <c r="D148" s="40">
        <v>2</v>
      </c>
      <c r="E148" s="40">
        <v>1.5680145872979101</v>
      </c>
      <c r="F148" s="40">
        <v>1.3952044569721433</v>
      </c>
    </row>
    <row r="149" spans="3:6" x14ac:dyDescent="0.2">
      <c r="C149" s="38" t="s">
        <v>1284</v>
      </c>
      <c r="D149" s="40">
        <v>2</v>
      </c>
      <c r="E149" s="40">
        <v>1.6797158736953957</v>
      </c>
      <c r="F149" s="40">
        <v>1.119164116443307</v>
      </c>
    </row>
    <row r="150" spans="3:6" x14ac:dyDescent="0.2">
      <c r="C150" s="38" t="s">
        <v>1285</v>
      </c>
      <c r="D150" s="40">
        <v>2</v>
      </c>
      <c r="E150" s="40">
        <v>1.8016116365122006</v>
      </c>
      <c r="F150" s="40">
        <v>1.0553764238038885</v>
      </c>
    </row>
    <row r="151" spans="3:6" x14ac:dyDescent="0.2">
      <c r="C151" s="38" t="s">
        <v>1286</v>
      </c>
      <c r="D151" s="40">
        <v>1</v>
      </c>
      <c r="E151" s="40">
        <v>1.2374512903809312</v>
      </c>
      <c r="F151" s="40">
        <v>1.8506883611548826</v>
      </c>
    </row>
    <row r="152" spans="3:6" x14ac:dyDescent="0.2">
      <c r="C152" s="38" t="s">
        <v>1287</v>
      </c>
      <c r="D152" s="40">
        <v>2</v>
      </c>
      <c r="E152" s="40">
        <v>2.6205870162619678</v>
      </c>
      <c r="F152" s="40">
        <v>1.0734669262807071</v>
      </c>
    </row>
    <row r="153" spans="3:6" x14ac:dyDescent="0.2">
      <c r="C153" s="38" t="s">
        <v>1288</v>
      </c>
      <c r="D153" s="40">
        <v>2</v>
      </c>
      <c r="E153" s="40">
        <v>2.2080936529930586</v>
      </c>
      <c r="F153" s="40">
        <v>1.0428668821769977</v>
      </c>
    </row>
    <row r="154" spans="3:6" x14ac:dyDescent="0.2">
      <c r="C154" s="38" t="s">
        <v>1289</v>
      </c>
      <c r="D154" s="40">
        <v>1</v>
      </c>
      <c r="E154" s="40">
        <v>1.1444965911696399</v>
      </c>
      <c r="F154" s="40">
        <v>2.3137696830713166</v>
      </c>
    </row>
    <row r="155" spans="3:6" x14ac:dyDescent="0.2">
      <c r="C155" s="38" t="s">
        <v>1290</v>
      </c>
      <c r="D155" s="40">
        <v>2</v>
      </c>
      <c r="E155" s="40">
        <v>1.8912920823367436</v>
      </c>
      <c r="F155" s="40">
        <v>1.1508777014027474</v>
      </c>
    </row>
    <row r="156" spans="3:6" x14ac:dyDescent="0.2">
      <c r="C156" s="38" t="s">
        <v>1291</v>
      </c>
      <c r="D156" s="40">
        <v>2</v>
      </c>
      <c r="E156" s="40">
        <v>1.4254984709399319</v>
      </c>
      <c r="F156" s="40">
        <v>1.3006309181703255</v>
      </c>
    </row>
    <row r="157" spans="3:6" x14ac:dyDescent="0.2">
      <c r="C157" s="38" t="s">
        <v>1292</v>
      </c>
      <c r="D157" s="40">
        <v>2</v>
      </c>
      <c r="E157" s="40">
        <v>1.4254984709399319</v>
      </c>
      <c r="F157" s="40">
        <v>1.3006309181703255</v>
      </c>
    </row>
    <row r="158" spans="3:6" x14ac:dyDescent="0.2">
      <c r="C158" s="38" t="s">
        <v>1293</v>
      </c>
      <c r="D158" s="40">
        <v>2</v>
      </c>
      <c r="E158" s="40">
        <v>2.5088925031177567</v>
      </c>
      <c r="F158" s="40">
        <v>1.0603581259947319</v>
      </c>
    </row>
    <row r="159" spans="3:6" x14ac:dyDescent="0.2">
      <c r="C159" s="38" t="s">
        <v>1294</v>
      </c>
      <c r="D159" s="40">
        <v>2</v>
      </c>
      <c r="E159" s="40">
        <v>2.3180946630940489</v>
      </c>
      <c r="F159" s="40">
        <v>1.0361354275274206</v>
      </c>
    </row>
    <row r="160" spans="3:6" x14ac:dyDescent="0.2">
      <c r="C160" s="38" t="s">
        <v>1295</v>
      </c>
      <c r="D160" s="40">
        <v>2</v>
      </c>
      <c r="E160" s="40">
        <v>2.8429488123193316</v>
      </c>
      <c r="F160" s="40">
        <v>1.1948739360081058</v>
      </c>
    </row>
    <row r="161" spans="3:6" x14ac:dyDescent="0.2">
      <c r="C161" s="38" t="s">
        <v>1296</v>
      </c>
      <c r="D161" s="40">
        <v>2</v>
      </c>
      <c r="E161" s="40">
        <v>2.0756092221324507</v>
      </c>
      <c r="F161" s="40">
        <v>0.97347653215048513</v>
      </c>
    </row>
    <row r="162" spans="3:6" x14ac:dyDescent="0.2">
      <c r="C162" s="38" t="s">
        <v>1297</v>
      </c>
      <c r="D162" s="40">
        <v>2</v>
      </c>
      <c r="E162" s="40">
        <v>2.3403075021901567</v>
      </c>
      <c r="F162" s="40">
        <v>1.0366662735092929</v>
      </c>
    </row>
    <row r="163" spans="3:6" x14ac:dyDescent="0.2">
      <c r="C163" s="38" t="s">
        <v>1298</v>
      </c>
      <c r="D163" s="40">
        <v>2</v>
      </c>
      <c r="E163" s="40">
        <v>2.5088925031177567</v>
      </c>
      <c r="F163" s="40">
        <v>1.0603581259947319</v>
      </c>
    </row>
    <row r="164" spans="3:6" x14ac:dyDescent="0.2">
      <c r="C164" s="38" t="s">
        <v>1299</v>
      </c>
      <c r="D164" s="40">
        <v>2</v>
      </c>
      <c r="E164" s="40">
        <v>1.9321614246493362</v>
      </c>
      <c r="F164" s="40">
        <v>1.1296147640691308</v>
      </c>
    </row>
    <row r="165" spans="3:6" x14ac:dyDescent="0.2">
      <c r="C165" s="38" t="s">
        <v>1300</v>
      </c>
      <c r="D165" s="40">
        <v>2</v>
      </c>
      <c r="E165" s="40">
        <v>2.3403075021901567</v>
      </c>
      <c r="F165" s="40">
        <v>1.0366662735092929</v>
      </c>
    </row>
    <row r="166" spans="3:6" x14ac:dyDescent="0.2">
      <c r="C166" s="38" t="s">
        <v>1301</v>
      </c>
      <c r="D166" s="40">
        <v>2</v>
      </c>
      <c r="E166" s="40">
        <v>2.1104756237986217</v>
      </c>
      <c r="F166" s="40">
        <v>0.96955983588550676</v>
      </c>
    </row>
    <row r="167" spans="3:6" x14ac:dyDescent="0.2">
      <c r="C167" s="38" t="s">
        <v>1302</v>
      </c>
      <c r="D167" s="40">
        <v>1</v>
      </c>
      <c r="E167" s="40">
        <v>1.3735734660170718</v>
      </c>
      <c r="F167" s="40">
        <v>2.9573132647849127</v>
      </c>
    </row>
    <row r="168" spans="3:6" x14ac:dyDescent="0.2">
      <c r="C168" s="38" t="s">
        <v>1303</v>
      </c>
      <c r="D168" s="40">
        <v>2</v>
      </c>
      <c r="E168" s="40">
        <v>2.3961253096942112</v>
      </c>
      <c r="F168" s="40">
        <v>1.0407277546797622</v>
      </c>
    </row>
    <row r="169" spans="3:6" x14ac:dyDescent="0.2">
      <c r="C169" s="38" t="s">
        <v>1304</v>
      </c>
      <c r="D169" s="40">
        <v>1</v>
      </c>
      <c r="E169" s="40">
        <v>1.1838504244216344</v>
      </c>
      <c r="F169" s="40">
        <v>1.9901526415894155</v>
      </c>
    </row>
    <row r="170" spans="3:6" x14ac:dyDescent="0.2">
      <c r="C170" s="38" t="s">
        <v>1305</v>
      </c>
      <c r="D170" s="40">
        <v>2</v>
      </c>
      <c r="E170" s="40">
        <v>2.0177701184562231</v>
      </c>
      <c r="F170" s="40">
        <v>0.98327979985445135</v>
      </c>
    </row>
    <row r="171" spans="3:6" x14ac:dyDescent="0.2">
      <c r="C171" s="38" t="s">
        <v>1306</v>
      </c>
      <c r="D171" s="40">
        <v>2</v>
      </c>
      <c r="E171" s="40">
        <v>2.5965176775350129</v>
      </c>
      <c r="F171" s="40">
        <v>1.0626076326931626</v>
      </c>
    </row>
    <row r="172" spans="3:6" x14ac:dyDescent="0.2">
      <c r="C172" s="38" t="s">
        <v>1307</v>
      </c>
      <c r="D172" s="40">
        <v>1</v>
      </c>
      <c r="E172" s="40">
        <v>1.4099235120234876</v>
      </c>
      <c r="F172" s="40">
        <v>3.0170883294169242</v>
      </c>
    </row>
    <row r="173" spans="3:6" x14ac:dyDescent="0.2">
      <c r="C173" s="38" t="s">
        <v>1308</v>
      </c>
      <c r="D173" s="40">
        <v>2</v>
      </c>
      <c r="E173" s="40">
        <v>2.1754650824700925</v>
      </c>
      <c r="F173" s="40">
        <v>1.0479055670871573</v>
      </c>
    </row>
    <row r="174" spans="3:6" x14ac:dyDescent="0.2">
      <c r="C174" s="38" t="s">
        <v>1309</v>
      </c>
      <c r="D174" s="40">
        <v>1</v>
      </c>
      <c r="E174" s="40">
        <v>1.1608773070563339</v>
      </c>
      <c r="F174" s="40">
        <v>1.5622083749364979</v>
      </c>
    </row>
    <row r="175" spans="3:6" x14ac:dyDescent="0.2">
      <c r="C175" s="38" t="s">
        <v>1310</v>
      </c>
      <c r="D175" s="40">
        <v>2</v>
      </c>
      <c r="E175" s="40">
        <v>2.3337509203357323</v>
      </c>
      <c r="F175" s="40">
        <v>0.97967355871437112</v>
      </c>
    </row>
    <row r="176" spans="3:6" x14ac:dyDescent="0.2">
      <c r="C176" s="38" t="s">
        <v>1311</v>
      </c>
      <c r="D176" s="40">
        <v>1</v>
      </c>
      <c r="E176" s="40">
        <v>0.90315352430923324</v>
      </c>
      <c r="F176" s="40">
        <v>2.4813603413482812</v>
      </c>
    </row>
    <row r="177" spans="3:6" x14ac:dyDescent="0.2">
      <c r="C177" s="38" t="s">
        <v>1312</v>
      </c>
      <c r="D177" s="40">
        <v>1</v>
      </c>
      <c r="E177" s="40">
        <v>0.96124590929399656</v>
      </c>
      <c r="F177" s="40">
        <v>2.6229206143167088</v>
      </c>
    </row>
    <row r="178" spans="3:6" x14ac:dyDescent="0.2">
      <c r="C178" s="38" t="s">
        <v>1313</v>
      </c>
      <c r="D178" s="40">
        <v>1</v>
      </c>
      <c r="E178" s="40">
        <v>1.1461353849568336</v>
      </c>
      <c r="F178" s="40">
        <v>2.3365915387673923</v>
      </c>
    </row>
    <row r="179" spans="3:6" x14ac:dyDescent="0.2">
      <c r="C179" s="38" t="s">
        <v>1314</v>
      </c>
      <c r="D179" s="40">
        <v>2</v>
      </c>
      <c r="E179" s="40">
        <v>2.5604653307421952</v>
      </c>
      <c r="F179" s="40">
        <v>1.0472715217034192</v>
      </c>
    </row>
    <row r="180" spans="3:6" x14ac:dyDescent="0.2">
      <c r="C180" s="38" t="s">
        <v>1315</v>
      </c>
      <c r="D180" s="40">
        <v>2</v>
      </c>
      <c r="E180" s="40">
        <v>2.5604653307421952</v>
      </c>
      <c r="F180" s="40">
        <v>1.0472715217034192</v>
      </c>
    </row>
    <row r="181" spans="3:6" x14ac:dyDescent="0.2">
      <c r="C181" s="38" t="s">
        <v>1316</v>
      </c>
      <c r="D181" s="40">
        <v>2</v>
      </c>
      <c r="E181" s="40">
        <v>2.4185619690168121</v>
      </c>
      <c r="F181" s="40">
        <v>1.0434384305218369</v>
      </c>
    </row>
    <row r="182" spans="3:6" x14ac:dyDescent="0.2">
      <c r="C182" s="38" t="s">
        <v>1317</v>
      </c>
      <c r="D182" s="40">
        <v>2</v>
      </c>
      <c r="E182" s="40">
        <v>1.7237194220229637</v>
      </c>
      <c r="F182" s="40">
        <v>1.094321502335037</v>
      </c>
    </row>
    <row r="183" spans="3:6" x14ac:dyDescent="0.2">
      <c r="C183" s="38" t="s">
        <v>1318</v>
      </c>
      <c r="D183" s="40">
        <v>2</v>
      </c>
      <c r="E183" s="40">
        <v>2.1215006560189824</v>
      </c>
      <c r="F183" s="40">
        <v>1.0593218510892399</v>
      </c>
    </row>
    <row r="184" spans="3:6" x14ac:dyDescent="0.2">
      <c r="C184" s="38" t="s">
        <v>1319</v>
      </c>
      <c r="D184" s="40">
        <v>1</v>
      </c>
      <c r="E184" s="40">
        <v>1.5138980741208679</v>
      </c>
      <c r="F184" s="40">
        <v>3.3946484658831064</v>
      </c>
    </row>
    <row r="185" spans="3:6" x14ac:dyDescent="0.2">
      <c r="C185" s="38" t="s">
        <v>1320</v>
      </c>
      <c r="D185" s="40">
        <v>2</v>
      </c>
      <c r="E185" s="40">
        <v>2.2628228439965108</v>
      </c>
      <c r="F185" s="40">
        <v>0.96998048673840576</v>
      </c>
    </row>
    <row r="186" spans="3:6" x14ac:dyDescent="0.2">
      <c r="C186" s="38" t="s">
        <v>1321</v>
      </c>
      <c r="D186" s="40">
        <v>1</v>
      </c>
      <c r="E186" s="40">
        <v>1.0387937584916427</v>
      </c>
      <c r="F186" s="40">
        <v>2.7656947263361373</v>
      </c>
    </row>
    <row r="187" spans="3:6" x14ac:dyDescent="0.2">
      <c r="C187" s="38" t="s">
        <v>1322</v>
      </c>
      <c r="D187" s="40">
        <v>2</v>
      </c>
      <c r="E187" s="40">
        <v>1.8609677827466129</v>
      </c>
      <c r="F187" s="40">
        <v>1.1680320330494225</v>
      </c>
    </row>
    <row r="188" spans="3:6" x14ac:dyDescent="0.2">
      <c r="C188" s="38" t="s">
        <v>1323</v>
      </c>
      <c r="D188" s="40">
        <v>2</v>
      </c>
      <c r="E188" s="40">
        <v>2.2628651027630147</v>
      </c>
      <c r="F188" s="40">
        <v>1.0375510727841304</v>
      </c>
    </row>
    <row r="189" spans="3:6" x14ac:dyDescent="0.2">
      <c r="C189" s="38" t="s">
        <v>1324</v>
      </c>
      <c r="D189" s="40">
        <v>2</v>
      </c>
      <c r="E189" s="40">
        <v>2.2628651027630147</v>
      </c>
      <c r="F189" s="40">
        <v>1.0375510727841304</v>
      </c>
    </row>
    <row r="190" spans="3:6" x14ac:dyDescent="0.2">
      <c r="C190" s="38" t="s">
        <v>1325</v>
      </c>
      <c r="D190" s="40">
        <v>1</v>
      </c>
      <c r="E190" s="40">
        <v>1.3422535925650037</v>
      </c>
      <c r="F190" s="40">
        <v>1.6655396804665232</v>
      </c>
    </row>
    <row r="191" spans="3:6" x14ac:dyDescent="0.2">
      <c r="C191" s="38" t="s">
        <v>1326</v>
      </c>
      <c r="D191" s="40">
        <v>2</v>
      </c>
      <c r="E191" s="40">
        <v>2.3070136775157581</v>
      </c>
      <c r="F191" s="40">
        <v>1.0361051418660194</v>
      </c>
    </row>
    <row r="192" spans="3:6" x14ac:dyDescent="0.2">
      <c r="C192" s="38" t="s">
        <v>1327</v>
      </c>
      <c r="D192" s="40">
        <v>2</v>
      </c>
      <c r="E192" s="40">
        <v>1.6797158736953957</v>
      </c>
      <c r="F192" s="40">
        <v>1.119164116443307</v>
      </c>
    </row>
    <row r="193" spans="3:6" x14ac:dyDescent="0.2">
      <c r="C193" s="38" t="s">
        <v>1328</v>
      </c>
      <c r="D193" s="40">
        <v>1</v>
      </c>
      <c r="E193" s="40">
        <v>0.88107694485905608</v>
      </c>
      <c r="F193" s="40">
        <v>2.0551893954266718</v>
      </c>
    </row>
    <row r="194" spans="3:6" x14ac:dyDescent="0.2">
      <c r="C194" s="38" t="s">
        <v>1329</v>
      </c>
      <c r="D194" s="40">
        <v>1</v>
      </c>
      <c r="E194" s="40">
        <v>1.2002929215689475</v>
      </c>
      <c r="F194" s="40">
        <v>2.5909212238368022</v>
      </c>
    </row>
    <row r="195" spans="3:6" x14ac:dyDescent="0.2">
      <c r="C195" s="38" t="s">
        <v>1330</v>
      </c>
      <c r="D195" s="40">
        <v>1</v>
      </c>
      <c r="E195" s="40">
        <v>1.0607442279273005</v>
      </c>
      <c r="F195" s="40">
        <v>2.8015562037224457</v>
      </c>
    </row>
    <row r="196" spans="3:6" x14ac:dyDescent="0.2">
      <c r="C196" s="38" t="s">
        <v>1331</v>
      </c>
      <c r="D196" s="40">
        <v>2</v>
      </c>
      <c r="E196" s="40">
        <v>2.5965176775350129</v>
      </c>
      <c r="F196" s="40">
        <v>1.0626076326931626</v>
      </c>
    </row>
    <row r="197" spans="3:6" x14ac:dyDescent="0.2">
      <c r="C197" s="38" t="s">
        <v>1332</v>
      </c>
      <c r="D197" s="40">
        <v>1</v>
      </c>
      <c r="E197" s="40">
        <v>1.3626959135980585</v>
      </c>
      <c r="F197" s="40">
        <v>1.6357731732912755</v>
      </c>
    </row>
    <row r="198" spans="3:6" x14ac:dyDescent="0.2">
      <c r="C198" s="38" t="s">
        <v>1333</v>
      </c>
      <c r="D198" s="40">
        <v>2</v>
      </c>
      <c r="E198" s="40">
        <v>1.6486778988928059</v>
      </c>
      <c r="F198" s="40">
        <v>1.3211254854390531</v>
      </c>
    </row>
    <row r="199" spans="3:6" x14ac:dyDescent="0.2">
      <c r="C199" s="38" t="s">
        <v>1334</v>
      </c>
      <c r="D199" s="40">
        <v>2</v>
      </c>
      <c r="E199" s="40">
        <v>2.3737503579095169</v>
      </c>
      <c r="F199" s="40">
        <v>1.0386358941262164</v>
      </c>
    </row>
    <row r="200" spans="3:6" x14ac:dyDescent="0.2">
      <c r="C200" s="38" t="s">
        <v>1335</v>
      </c>
      <c r="D200" s="40">
        <v>2</v>
      </c>
      <c r="E200" s="40">
        <v>1.5335574984139324</v>
      </c>
      <c r="F200" s="40">
        <v>1.4298518560654827</v>
      </c>
    </row>
    <row r="201" spans="3:6" x14ac:dyDescent="0.2">
      <c r="C201" s="38" t="s">
        <v>1336</v>
      </c>
      <c r="D201" s="40">
        <v>2</v>
      </c>
      <c r="E201" s="40">
        <v>2.5364660159802956</v>
      </c>
      <c r="F201" s="40">
        <v>1.0377045724816938</v>
      </c>
    </row>
    <row r="202" spans="3:6" x14ac:dyDescent="0.2">
      <c r="C202" s="38" t="s">
        <v>1337</v>
      </c>
      <c r="D202" s="40">
        <v>2</v>
      </c>
      <c r="E202" s="40">
        <v>2.329192685442611</v>
      </c>
      <c r="F202" s="40">
        <v>1.0363224997015057</v>
      </c>
    </row>
    <row r="203" spans="3:6" x14ac:dyDescent="0.2">
      <c r="C203" s="38" t="s">
        <v>1338</v>
      </c>
      <c r="D203" s="40">
        <v>2</v>
      </c>
      <c r="E203" s="40">
        <v>2.2738754301824269</v>
      </c>
      <c r="F203" s="40">
        <v>1.0369547857433543</v>
      </c>
    </row>
    <row r="204" spans="3:6" x14ac:dyDescent="0.2">
      <c r="C204" s="38" t="s">
        <v>1339</v>
      </c>
      <c r="D204" s="40">
        <v>1</v>
      </c>
      <c r="E204" s="40">
        <v>1.3806846979380958</v>
      </c>
      <c r="F204" s="40">
        <v>2.9692551110154146</v>
      </c>
    </row>
    <row r="205" spans="3:6" x14ac:dyDescent="0.2">
      <c r="C205" s="38" t="s">
        <v>1340</v>
      </c>
      <c r="D205" s="40">
        <v>1</v>
      </c>
      <c r="E205" s="40">
        <v>1.1448141691899243</v>
      </c>
      <c r="F205" s="40">
        <v>2.200540202913368</v>
      </c>
    </row>
    <row r="206" spans="3:6" x14ac:dyDescent="0.2">
      <c r="C206" s="38" t="s">
        <v>1341</v>
      </c>
      <c r="D206" s="40">
        <v>2</v>
      </c>
      <c r="E206" s="40">
        <v>2.6688049966803158</v>
      </c>
      <c r="F206" s="40">
        <v>1.0966417116575284</v>
      </c>
    </row>
    <row r="207" spans="3:6" x14ac:dyDescent="0.2">
      <c r="C207" s="38" t="s">
        <v>1342</v>
      </c>
      <c r="D207" s="40">
        <v>2</v>
      </c>
      <c r="E207" s="40">
        <v>1.9014636042288846</v>
      </c>
      <c r="F207" s="40">
        <v>1.1453862149683018</v>
      </c>
    </row>
    <row r="208" spans="3:6" x14ac:dyDescent="0.2">
      <c r="C208" s="38" t="s">
        <v>1343</v>
      </c>
      <c r="D208" s="40">
        <v>2</v>
      </c>
      <c r="E208" s="40">
        <v>1.8912920823367436</v>
      </c>
      <c r="F208" s="40">
        <v>1.1508777014027474</v>
      </c>
    </row>
    <row r="209" spans="3:6" x14ac:dyDescent="0.2">
      <c r="C209" s="38" t="s">
        <v>1344</v>
      </c>
      <c r="D209" s="40">
        <v>2</v>
      </c>
      <c r="E209" s="40">
        <v>1.7792481090381973</v>
      </c>
      <c r="F209" s="40">
        <v>1.0658868325995592</v>
      </c>
    </row>
    <row r="210" spans="3:6" x14ac:dyDescent="0.2">
      <c r="C210" s="38" t="s">
        <v>1345</v>
      </c>
      <c r="D210" s="40">
        <v>1</v>
      </c>
      <c r="E210" s="40">
        <v>1.40581094967249</v>
      </c>
      <c r="F210" s="40">
        <v>1.5773364098622129</v>
      </c>
    </row>
    <row r="211" spans="3:6" x14ac:dyDescent="0.2">
      <c r="C211" s="38" t="s">
        <v>1346</v>
      </c>
      <c r="D211" s="40">
        <v>1</v>
      </c>
      <c r="E211" s="40">
        <v>1.3527361904772479</v>
      </c>
      <c r="F211" s="40">
        <v>2.9215285180229271</v>
      </c>
    </row>
    <row r="212" spans="3:6" x14ac:dyDescent="0.2">
      <c r="C212" s="38" t="s">
        <v>1347</v>
      </c>
      <c r="D212" s="40">
        <v>2</v>
      </c>
      <c r="E212" s="40">
        <v>2.1922679876507254</v>
      </c>
      <c r="F212" s="40">
        <v>0.96626179107092569</v>
      </c>
    </row>
    <row r="213" spans="3:6" x14ac:dyDescent="0.2">
      <c r="C213" s="38" t="s">
        <v>1348</v>
      </c>
      <c r="D213" s="40">
        <v>1</v>
      </c>
      <c r="E213" s="40">
        <v>1.3527361904772479</v>
      </c>
      <c r="F213" s="40">
        <v>2.9215285180229271</v>
      </c>
    </row>
    <row r="214" spans="3:6" x14ac:dyDescent="0.2">
      <c r="C214" s="38" t="s">
        <v>1349</v>
      </c>
      <c r="D214" s="40">
        <v>1</v>
      </c>
      <c r="E214" s="40">
        <v>1.3037742117802167</v>
      </c>
      <c r="F214" s="40">
        <v>1.726074422967506</v>
      </c>
    </row>
    <row r="215" spans="3:6" x14ac:dyDescent="0.2">
      <c r="C215" s="38" t="s">
        <v>1350</v>
      </c>
      <c r="D215" s="40">
        <v>2</v>
      </c>
      <c r="E215" s="40">
        <v>2.1454569523997367</v>
      </c>
      <c r="F215" s="40">
        <v>0.96714034782042269</v>
      </c>
    </row>
    <row r="216" spans="3:6" x14ac:dyDescent="0.2">
      <c r="C216" s="38" t="s">
        <v>1351</v>
      </c>
      <c r="D216" s="40">
        <v>2</v>
      </c>
      <c r="E216" s="40">
        <v>3.0544208456137842</v>
      </c>
      <c r="F216" s="40">
        <v>1.3241859695714135</v>
      </c>
    </row>
    <row r="217" spans="3:6" x14ac:dyDescent="0.2">
      <c r="C217" s="38" t="s">
        <v>1352</v>
      </c>
      <c r="D217" s="40">
        <v>2</v>
      </c>
      <c r="E217" s="40">
        <v>1.8240572645210509</v>
      </c>
      <c r="F217" s="40">
        <v>1.0453821368613152</v>
      </c>
    </row>
    <row r="218" spans="3:6" x14ac:dyDescent="0.2">
      <c r="C218" s="38" t="s">
        <v>1353</v>
      </c>
      <c r="D218" s="40">
        <v>2</v>
      </c>
      <c r="E218" s="40">
        <v>2.486225463114812</v>
      </c>
      <c r="F218" s="40">
        <v>1.0552302193792795</v>
      </c>
    </row>
    <row r="219" spans="3:6" x14ac:dyDescent="0.2">
      <c r="C219" s="38" t="s">
        <v>1354</v>
      </c>
      <c r="D219" s="40">
        <v>2</v>
      </c>
      <c r="E219" s="40">
        <v>1.4664974861589928</v>
      </c>
      <c r="F219" s="40">
        <v>1.2670666016365266</v>
      </c>
    </row>
    <row r="220" spans="3:6" x14ac:dyDescent="0.2">
      <c r="C220" s="38" t="s">
        <v>1355</v>
      </c>
      <c r="D220" s="40">
        <v>1</v>
      </c>
      <c r="E220" s="40">
        <v>1.2608401080271199</v>
      </c>
      <c r="F220" s="40">
        <v>2.7435982694160317</v>
      </c>
    </row>
    <row r="221" spans="3:6" x14ac:dyDescent="0.2">
      <c r="C221" s="38" t="s">
        <v>1356</v>
      </c>
      <c r="D221" s="40">
        <v>1</v>
      </c>
      <c r="E221" s="40">
        <v>0.96124590929399656</v>
      </c>
      <c r="F221" s="40">
        <v>2.6229206143167088</v>
      </c>
    </row>
    <row r="222" spans="3:6" x14ac:dyDescent="0.2">
      <c r="C222" s="38" t="s">
        <v>1357</v>
      </c>
      <c r="D222" s="40">
        <v>1</v>
      </c>
      <c r="E222" s="40">
        <v>1.1614343692834266</v>
      </c>
      <c r="F222" s="40">
        <v>2.0778930436207861</v>
      </c>
    </row>
    <row r="223" spans="3:6" x14ac:dyDescent="0.2">
      <c r="C223" s="38" t="s">
        <v>1358</v>
      </c>
      <c r="D223" s="40">
        <v>1</v>
      </c>
      <c r="E223" s="40">
        <v>1.4516771475512085</v>
      </c>
      <c r="F223" s="40">
        <v>1.5205013207872415</v>
      </c>
    </row>
    <row r="224" spans="3:6" x14ac:dyDescent="0.2">
      <c r="C224" s="38" t="s">
        <v>1359</v>
      </c>
      <c r="D224" s="40">
        <v>2</v>
      </c>
      <c r="E224" s="40">
        <v>1.4254984709399319</v>
      </c>
      <c r="F224" s="40">
        <v>1.3006309181703255</v>
      </c>
    </row>
    <row r="225" spans="3:6" x14ac:dyDescent="0.2">
      <c r="C225" s="38" t="s">
        <v>1360</v>
      </c>
      <c r="D225" s="40">
        <v>2</v>
      </c>
      <c r="E225" s="40">
        <v>1.9032214714388802</v>
      </c>
      <c r="F225" s="40">
        <v>1.0146796931317636</v>
      </c>
    </row>
    <row r="226" spans="3:6" x14ac:dyDescent="0.2">
      <c r="C226" s="38" t="s">
        <v>1361</v>
      </c>
      <c r="D226" s="40">
        <v>2</v>
      </c>
      <c r="E226" s="40">
        <v>2.7382976075041823</v>
      </c>
      <c r="F226" s="40">
        <v>1.142073359090237</v>
      </c>
    </row>
    <row r="227" spans="3:6" x14ac:dyDescent="0.2">
      <c r="C227" s="38" t="s">
        <v>1362</v>
      </c>
      <c r="D227" s="40">
        <v>2</v>
      </c>
      <c r="E227" s="40">
        <v>2.3403075021901567</v>
      </c>
      <c r="F227" s="40">
        <v>1.0366662735092929</v>
      </c>
    </row>
    <row r="228" spans="3:6" x14ac:dyDescent="0.2">
      <c r="C228" s="38" t="s">
        <v>1363</v>
      </c>
      <c r="D228" s="40">
        <v>2</v>
      </c>
      <c r="E228" s="40">
        <v>2.9248661974665171</v>
      </c>
      <c r="F228" s="40">
        <v>1.2417294588827037</v>
      </c>
    </row>
    <row r="229" spans="3:6" x14ac:dyDescent="0.2">
      <c r="C229" s="38" t="s">
        <v>1364</v>
      </c>
      <c r="D229" s="40">
        <v>2</v>
      </c>
      <c r="E229" s="40">
        <v>1.9717604463758405</v>
      </c>
      <c r="F229" s="40">
        <v>0.99399907964526424</v>
      </c>
    </row>
    <row r="230" spans="3:6" x14ac:dyDescent="0.2">
      <c r="C230" s="38" t="s">
        <v>1365</v>
      </c>
      <c r="D230" s="40">
        <v>2</v>
      </c>
      <c r="E230" s="40">
        <v>1.57155437224789</v>
      </c>
      <c r="F230" s="40">
        <v>1.1885899396185911</v>
      </c>
    </row>
    <row r="231" spans="3:6" x14ac:dyDescent="0.2">
      <c r="C231" s="38" t="s">
        <v>1366</v>
      </c>
      <c r="D231" s="40">
        <v>2</v>
      </c>
      <c r="E231" s="40">
        <v>2.645975016437212</v>
      </c>
      <c r="F231" s="40">
        <v>1.1030618999146204</v>
      </c>
    </row>
    <row r="232" spans="3:6" x14ac:dyDescent="0.2">
      <c r="C232" s="38" t="s">
        <v>1367</v>
      </c>
      <c r="D232" s="40">
        <v>2</v>
      </c>
      <c r="E232" s="40">
        <v>2.2864257786908184</v>
      </c>
      <c r="F232" s="40">
        <v>0.97255424708060856</v>
      </c>
    </row>
    <row r="233" spans="3:6" x14ac:dyDescent="0.2">
      <c r="C233" s="38" t="s">
        <v>1368</v>
      </c>
      <c r="D233" s="40">
        <v>2</v>
      </c>
      <c r="E233" s="40">
        <v>2.006245147688416</v>
      </c>
      <c r="F233" s="40">
        <v>0.98572334157936292</v>
      </c>
    </row>
    <row r="234" spans="3:6" x14ac:dyDescent="0.2">
      <c r="C234" s="38" t="s">
        <v>1369</v>
      </c>
      <c r="D234" s="40">
        <v>1</v>
      </c>
      <c r="E234" s="40">
        <v>1.8464415393117142</v>
      </c>
      <c r="F234" s="40">
        <v>3.6100548497777694</v>
      </c>
    </row>
    <row r="235" spans="3:6" x14ac:dyDescent="0.2">
      <c r="C235" s="38" t="s">
        <v>1370</v>
      </c>
      <c r="D235" s="40">
        <v>2</v>
      </c>
      <c r="E235" s="40">
        <v>1.7904194176642314</v>
      </c>
      <c r="F235" s="40">
        <v>1.0605680543454732</v>
      </c>
    </row>
    <row r="236" spans="3:6" x14ac:dyDescent="0.2">
      <c r="C236" s="38" t="s">
        <v>1371</v>
      </c>
      <c r="D236" s="40">
        <v>2</v>
      </c>
      <c r="E236" s="40">
        <v>1.6361177302908596</v>
      </c>
      <c r="F236" s="40">
        <v>1.1457382463453709</v>
      </c>
    </row>
    <row r="237" spans="3:6" x14ac:dyDescent="0.2">
      <c r="C237" s="38" t="s">
        <v>1372</v>
      </c>
      <c r="D237" s="40">
        <v>1</v>
      </c>
      <c r="E237" s="40">
        <v>1.0566318955971084</v>
      </c>
      <c r="F237" s="40">
        <v>1.6955158043645122</v>
      </c>
    </row>
    <row r="238" spans="3:6" x14ac:dyDescent="0.2">
      <c r="C238" s="38" t="s">
        <v>1373</v>
      </c>
      <c r="D238" s="40">
        <v>2</v>
      </c>
      <c r="E238" s="40">
        <v>2.3737503579095169</v>
      </c>
      <c r="F238" s="40">
        <v>1.0386358941262164</v>
      </c>
    </row>
    <row r="239" spans="3:6" x14ac:dyDescent="0.2">
      <c r="C239" s="38" t="s">
        <v>1374</v>
      </c>
      <c r="D239" s="40">
        <v>1</v>
      </c>
      <c r="E239" s="40">
        <v>1.7577748109381675</v>
      </c>
      <c r="F239" s="40">
        <v>3.5003185497151494</v>
      </c>
    </row>
    <row r="240" spans="3:6" x14ac:dyDescent="0.2">
      <c r="C240" s="38" t="s">
        <v>1375</v>
      </c>
      <c r="D240" s="40">
        <v>1</v>
      </c>
      <c r="E240" s="40">
        <v>1.4963540917191704</v>
      </c>
      <c r="F240" s="40">
        <v>3.1491397621631516</v>
      </c>
    </row>
    <row r="241" spans="3:6" x14ac:dyDescent="0.2">
      <c r="C241" s="38" t="s">
        <v>1376</v>
      </c>
      <c r="D241" s="40">
        <v>2</v>
      </c>
      <c r="E241" s="40">
        <v>2.5429934035688957</v>
      </c>
      <c r="F241" s="40">
        <v>1.0691441506294583</v>
      </c>
    </row>
    <row r="242" spans="3:6" x14ac:dyDescent="0.2">
      <c r="C242" s="38" t="s">
        <v>1377</v>
      </c>
      <c r="D242" s="40">
        <v>2</v>
      </c>
      <c r="E242" s="40">
        <v>2.486225463114812</v>
      </c>
      <c r="F242" s="40">
        <v>1.0552302193792795</v>
      </c>
    </row>
    <row r="243" spans="3:6" x14ac:dyDescent="0.2">
      <c r="C243" s="38" t="s">
        <v>1378</v>
      </c>
      <c r="D243" s="40">
        <v>2</v>
      </c>
      <c r="E243" s="40">
        <v>2.7151522327755959</v>
      </c>
      <c r="F243" s="40">
        <v>1.1315853554703839</v>
      </c>
    </row>
    <row r="244" spans="3:6" x14ac:dyDescent="0.2">
      <c r="C244" s="38" t="s">
        <v>1379</v>
      </c>
      <c r="D244" s="40">
        <v>2</v>
      </c>
      <c r="E244" s="40">
        <v>1.612318153479342</v>
      </c>
      <c r="F244" s="40">
        <v>1.3533497554565934</v>
      </c>
    </row>
    <row r="245" spans="3:6" x14ac:dyDescent="0.2">
      <c r="C245" s="38" t="s">
        <v>1380</v>
      </c>
      <c r="D245" s="40">
        <v>1</v>
      </c>
      <c r="E245" s="40">
        <v>0.88704006155496185</v>
      </c>
      <c r="F245" s="40">
        <v>2.0327250034934154</v>
      </c>
    </row>
    <row r="246" spans="3:6" x14ac:dyDescent="0.2">
      <c r="C246" s="38" t="s">
        <v>1381</v>
      </c>
      <c r="D246" s="40">
        <v>2</v>
      </c>
      <c r="E246" s="40">
        <v>1.7236223218683631</v>
      </c>
      <c r="F246" s="40">
        <v>1.2603982090073933</v>
      </c>
    </row>
    <row r="247" spans="3:6" x14ac:dyDescent="0.2">
      <c r="C247" s="38" t="s">
        <v>1382</v>
      </c>
      <c r="D247" s="40">
        <v>1</v>
      </c>
      <c r="E247" s="40">
        <v>1.4099235120234876</v>
      </c>
      <c r="F247" s="40">
        <v>3.0170883294169242</v>
      </c>
    </row>
    <row r="248" spans="3:6" x14ac:dyDescent="0.2">
      <c r="C248" s="38" t="s">
        <v>1383</v>
      </c>
      <c r="D248" s="40">
        <v>2</v>
      </c>
      <c r="E248" s="40">
        <v>1.529122806486154</v>
      </c>
      <c r="F248" s="40">
        <v>1.2189878816147306</v>
      </c>
    </row>
    <row r="249" spans="3:6" x14ac:dyDescent="0.2">
      <c r="C249" s="38" t="s">
        <v>1384</v>
      </c>
      <c r="D249" s="40">
        <v>1</v>
      </c>
      <c r="E249" s="40">
        <v>1.4618796222738581</v>
      </c>
      <c r="F249" s="40">
        <v>3.3336020848167678</v>
      </c>
    </row>
    <row r="250" spans="3:6" x14ac:dyDescent="0.2">
      <c r="C250" s="38" t="s">
        <v>1385</v>
      </c>
      <c r="D250" s="40">
        <v>2</v>
      </c>
      <c r="E250" s="40">
        <v>1.6144809608941038</v>
      </c>
      <c r="F250" s="40">
        <v>1.1596377340118789</v>
      </c>
    </row>
    <row r="251" spans="3:6" x14ac:dyDescent="0.2">
      <c r="C251" s="38" t="s">
        <v>1386</v>
      </c>
      <c r="D251" s="40">
        <v>2</v>
      </c>
      <c r="E251" s="40">
        <v>2.3337509203357323</v>
      </c>
      <c r="F251" s="40">
        <v>0.97967355871437112</v>
      </c>
    </row>
    <row r="252" spans="3:6" x14ac:dyDescent="0.2">
      <c r="C252" s="38" t="s">
        <v>1387</v>
      </c>
      <c r="D252" s="40">
        <v>2</v>
      </c>
      <c r="E252" s="40">
        <v>2.3574707329518172</v>
      </c>
      <c r="F252" s="40">
        <v>0.98420484702747557</v>
      </c>
    </row>
    <row r="253" spans="3:6" x14ac:dyDescent="0.2">
      <c r="C253" s="38" t="s">
        <v>1388</v>
      </c>
      <c r="D253" s="40">
        <v>2</v>
      </c>
      <c r="E253" s="40">
        <v>1.3751893719019515</v>
      </c>
      <c r="F253" s="40">
        <v>1.3441282310334444</v>
      </c>
    </row>
    <row r="254" spans="3:6" x14ac:dyDescent="0.2">
      <c r="C254" s="38" t="s">
        <v>1389</v>
      </c>
      <c r="D254" s="40">
        <v>2</v>
      </c>
      <c r="E254" s="40">
        <v>1.6252853688549191</v>
      </c>
      <c r="F254" s="40">
        <v>1.1526384652719279</v>
      </c>
    </row>
    <row r="255" spans="3:6" x14ac:dyDescent="0.2">
      <c r="C255" s="38" t="s">
        <v>1390</v>
      </c>
      <c r="D255" s="40">
        <v>2</v>
      </c>
      <c r="E255" s="40">
        <v>2.6920492690820419</v>
      </c>
      <c r="F255" s="40">
        <v>1.1215788140037657</v>
      </c>
    </row>
    <row r="256" spans="3:6" x14ac:dyDescent="0.2">
      <c r="C256" s="38" t="s">
        <v>1391</v>
      </c>
      <c r="D256" s="40">
        <v>2</v>
      </c>
      <c r="E256" s="40">
        <v>2.2039996888684921</v>
      </c>
      <c r="F256" s="40">
        <v>0.96646238834925169</v>
      </c>
    </row>
    <row r="257" spans="3:6" x14ac:dyDescent="0.2">
      <c r="C257" s="38" t="s">
        <v>1392</v>
      </c>
      <c r="D257" s="40">
        <v>1</v>
      </c>
      <c r="E257" s="40">
        <v>1.148555670901154</v>
      </c>
      <c r="F257" s="40">
        <v>2.9335621641238427</v>
      </c>
    </row>
    <row r="258" spans="3:6" x14ac:dyDescent="0.2">
      <c r="C258" s="38" t="s">
        <v>1393</v>
      </c>
      <c r="D258" s="40">
        <v>1</v>
      </c>
      <c r="E258" s="40">
        <v>1.0043811690255409</v>
      </c>
      <c r="F258" s="40">
        <v>2.7060702838387125</v>
      </c>
    </row>
    <row r="259" spans="3:6" x14ac:dyDescent="0.2">
      <c r="C259" s="38" t="s">
        <v>1394</v>
      </c>
      <c r="D259" s="40">
        <v>2</v>
      </c>
      <c r="E259" s="40">
        <v>1.5502741599652416</v>
      </c>
      <c r="F259" s="40">
        <v>1.2036149176440141</v>
      </c>
    </row>
    <row r="260" spans="3:6" x14ac:dyDescent="0.2">
      <c r="C260" s="38" t="s">
        <v>1395</v>
      </c>
      <c r="D260" s="40">
        <v>2</v>
      </c>
      <c r="E260" s="40">
        <v>2.5124961195291124</v>
      </c>
      <c r="F260" s="40">
        <v>1.0286805526807214</v>
      </c>
    </row>
    <row r="261" spans="3:6" x14ac:dyDescent="0.2">
      <c r="C261" s="38" t="s">
        <v>1396</v>
      </c>
      <c r="D261" s="40">
        <v>1</v>
      </c>
      <c r="E261" s="40">
        <v>1.2645733048227497</v>
      </c>
      <c r="F261" s="40">
        <v>3.0905010079699737</v>
      </c>
    </row>
    <row r="262" spans="3:6" x14ac:dyDescent="0.2">
      <c r="C262" s="38" t="s">
        <v>1397</v>
      </c>
      <c r="D262" s="40">
        <v>2</v>
      </c>
      <c r="E262" s="40">
        <v>1.9488484809175086</v>
      </c>
      <c r="F262" s="40">
        <v>1.0002906144246604</v>
      </c>
    </row>
    <row r="263" spans="3:6" x14ac:dyDescent="0.2">
      <c r="C263" s="38" t="s">
        <v>1398</v>
      </c>
      <c r="D263" s="40">
        <v>2</v>
      </c>
      <c r="E263" s="40">
        <v>2.3337509203357323</v>
      </c>
      <c r="F263" s="40">
        <v>0.97967355871437112</v>
      </c>
    </row>
    <row r="264" spans="3:6" x14ac:dyDescent="0.2">
      <c r="C264" s="38" t="s">
        <v>1399</v>
      </c>
      <c r="D264" s="40">
        <v>2</v>
      </c>
      <c r="E264" s="40">
        <v>1.4976493204220835</v>
      </c>
      <c r="F264" s="40">
        <v>1.2426714707035451</v>
      </c>
    </row>
    <row r="265" spans="3:6" x14ac:dyDescent="0.2">
      <c r="C265" s="38" t="s">
        <v>1400</v>
      </c>
      <c r="D265" s="40">
        <v>1</v>
      </c>
      <c r="E265" s="40">
        <v>0.94712077946337958</v>
      </c>
      <c r="F265" s="40">
        <v>1.8776412449927067</v>
      </c>
    </row>
    <row r="266" spans="3:6" x14ac:dyDescent="0.2">
      <c r="C266" s="38" t="s">
        <v>1401</v>
      </c>
      <c r="D266" s="40">
        <v>2</v>
      </c>
      <c r="E266" s="40">
        <v>1.3851627864392846</v>
      </c>
      <c r="F266" s="40">
        <v>1.3352987823559017</v>
      </c>
    </row>
    <row r="267" spans="3:6" x14ac:dyDescent="0.2">
      <c r="C267" s="38" t="s">
        <v>1402</v>
      </c>
      <c r="D267" s="40">
        <v>2</v>
      </c>
      <c r="E267" s="40">
        <v>1.8811519298680082</v>
      </c>
      <c r="F267" s="40">
        <v>1.1564836037604034</v>
      </c>
    </row>
    <row r="268" spans="3:6" x14ac:dyDescent="0.2">
      <c r="C268" s="38" t="s">
        <v>1403</v>
      </c>
      <c r="D268" s="40">
        <v>2</v>
      </c>
      <c r="E268" s="40">
        <v>2.486225463114812</v>
      </c>
      <c r="F268" s="40">
        <v>1.0552302193792795</v>
      </c>
    </row>
    <row r="269" spans="3:6" x14ac:dyDescent="0.2">
      <c r="C269" s="38" t="s">
        <v>1404</v>
      </c>
      <c r="D269" s="40">
        <v>1</v>
      </c>
      <c r="E269" s="40">
        <v>1.7674786437378458</v>
      </c>
      <c r="F269" s="40">
        <v>3.51249575362373</v>
      </c>
    </row>
    <row r="270" spans="3:6" x14ac:dyDescent="0.2">
      <c r="C270" s="38" t="s">
        <v>1405</v>
      </c>
      <c r="D270" s="40">
        <v>2</v>
      </c>
      <c r="E270" s="40">
        <v>2.6929522184327457</v>
      </c>
      <c r="F270" s="40">
        <v>1.1089267716648279</v>
      </c>
    </row>
    <row r="271" spans="3:6" x14ac:dyDescent="0.2">
      <c r="C271" s="38" t="s">
        <v>1406</v>
      </c>
      <c r="D271" s="40">
        <v>2</v>
      </c>
      <c r="E271" s="40">
        <v>2.5429934035688957</v>
      </c>
      <c r="F271" s="40">
        <v>1.0691441506294583</v>
      </c>
    </row>
    <row r="272" spans="3:6" x14ac:dyDescent="0.2">
      <c r="C272" s="38" t="s">
        <v>1407</v>
      </c>
      <c r="D272" s="40">
        <v>2</v>
      </c>
      <c r="E272" s="40">
        <v>1.516678169100617</v>
      </c>
      <c r="F272" s="40">
        <v>1.4475380469151451</v>
      </c>
    </row>
    <row r="273" spans="3:6" x14ac:dyDescent="0.2">
      <c r="C273" s="38" t="s">
        <v>1408</v>
      </c>
      <c r="D273" s="40">
        <v>2</v>
      </c>
      <c r="E273" s="40">
        <v>1.6797158736953957</v>
      </c>
      <c r="F273" s="40">
        <v>1.119164116443307</v>
      </c>
    </row>
    <row r="274" spans="3:6" x14ac:dyDescent="0.2">
      <c r="C274" s="38" t="s">
        <v>1409</v>
      </c>
      <c r="D274" s="40">
        <v>2</v>
      </c>
      <c r="E274" s="40">
        <v>2.1107731273822883</v>
      </c>
      <c r="F274" s="40">
        <v>1.0620494082807399</v>
      </c>
    </row>
    <row r="275" spans="3:6" x14ac:dyDescent="0.2">
      <c r="C275" s="38" t="s">
        <v>1410</v>
      </c>
      <c r="D275" s="40">
        <v>2</v>
      </c>
      <c r="E275" s="40">
        <v>2.4523289533736761</v>
      </c>
      <c r="F275" s="40">
        <v>1.0486539262015462</v>
      </c>
    </row>
    <row r="276" spans="3:6" x14ac:dyDescent="0.2">
      <c r="C276" s="38" t="s">
        <v>1411</v>
      </c>
      <c r="D276" s="40">
        <v>2</v>
      </c>
      <c r="E276" s="40">
        <v>2.3100688777062595</v>
      </c>
      <c r="F276" s="40">
        <v>0.97578744740412837</v>
      </c>
    </row>
    <row r="277" spans="3:6" x14ac:dyDescent="0.2">
      <c r="C277" s="38" t="s">
        <v>1412</v>
      </c>
      <c r="D277" s="40">
        <v>2</v>
      </c>
      <c r="E277" s="40">
        <v>1.5608984874029244</v>
      </c>
      <c r="F277" s="40">
        <v>1.1960581036270379</v>
      </c>
    </row>
    <row r="278" spans="3:6" x14ac:dyDescent="0.2">
      <c r="C278" s="38" t="s">
        <v>1413</v>
      </c>
      <c r="D278" s="40">
        <v>1</v>
      </c>
      <c r="E278" s="40">
        <v>1.0208739332977232</v>
      </c>
      <c r="F278" s="40">
        <v>1.7482638433497322</v>
      </c>
    </row>
    <row r="279" spans="3:6" x14ac:dyDescent="0.2">
      <c r="C279" s="38" t="s">
        <v>1414</v>
      </c>
      <c r="D279" s="40">
        <v>2</v>
      </c>
      <c r="E279" s="40">
        <v>2.7171240220780417</v>
      </c>
      <c r="F279" s="40">
        <v>1.1216567595385325</v>
      </c>
    </row>
    <row r="280" spans="3:6" x14ac:dyDescent="0.2">
      <c r="C280" s="38" t="s">
        <v>1415</v>
      </c>
      <c r="D280" s="40">
        <v>2</v>
      </c>
      <c r="E280" s="40">
        <v>1.4561885936564414</v>
      </c>
      <c r="F280" s="40">
        <v>1.2753494093821183</v>
      </c>
    </row>
    <row r="281" spans="3:6" x14ac:dyDescent="0.2">
      <c r="C281" s="38" t="s">
        <v>1416</v>
      </c>
      <c r="D281" s="40">
        <v>1</v>
      </c>
      <c r="E281" s="40">
        <v>1.2232994204278895</v>
      </c>
      <c r="F281" s="40">
        <v>1.8824949362482311</v>
      </c>
    </row>
    <row r="282" spans="3:6" x14ac:dyDescent="0.2">
      <c r="C282" s="38" t="s">
        <v>1417</v>
      </c>
      <c r="D282" s="40">
        <v>2</v>
      </c>
      <c r="E282" s="40">
        <v>2.5005224675880591</v>
      </c>
      <c r="F282" s="40">
        <v>1.0243766589352985</v>
      </c>
    </row>
    <row r="283" spans="3:6" x14ac:dyDescent="0.2">
      <c r="C283" s="38" t="s">
        <v>1418</v>
      </c>
      <c r="D283" s="40">
        <v>2</v>
      </c>
      <c r="E283" s="40">
        <v>2.6805140341407401</v>
      </c>
      <c r="F283" s="40">
        <v>1.1167601603417374</v>
      </c>
    </row>
    <row r="284" spans="3:6" x14ac:dyDescent="0.2">
      <c r="C284" s="38" t="s">
        <v>1419</v>
      </c>
      <c r="D284" s="40">
        <v>1</v>
      </c>
      <c r="E284" s="40">
        <v>1.588158791992085</v>
      </c>
      <c r="F284" s="40">
        <v>3.4802751578267674</v>
      </c>
    </row>
    <row r="285" spans="3:6" x14ac:dyDescent="0.2">
      <c r="C285" s="38" t="s">
        <v>1420</v>
      </c>
      <c r="D285" s="40">
        <v>1</v>
      </c>
      <c r="E285" s="40">
        <v>1.3120392481498537</v>
      </c>
      <c r="F285" s="40">
        <v>3.151101049458624</v>
      </c>
    </row>
    <row r="286" spans="3:6" x14ac:dyDescent="0.2">
      <c r="C286" s="38" t="s">
        <v>1421</v>
      </c>
      <c r="D286" s="40">
        <v>1</v>
      </c>
      <c r="E286" s="40">
        <v>1.3707412681842477</v>
      </c>
      <c r="F286" s="40">
        <v>3.2239805299321489</v>
      </c>
    </row>
    <row r="287" spans="3:6" x14ac:dyDescent="0.2">
      <c r="C287" s="38" t="s">
        <v>1422</v>
      </c>
      <c r="D287" s="40">
        <v>2</v>
      </c>
      <c r="E287" s="40">
        <v>1.8110932615277515</v>
      </c>
      <c r="F287" s="40">
        <v>1.1987896153956554</v>
      </c>
    </row>
    <row r="288" spans="3:6" x14ac:dyDescent="0.2">
      <c r="C288" s="38" t="s">
        <v>1423</v>
      </c>
      <c r="D288" s="40">
        <v>2</v>
      </c>
      <c r="E288" s="40">
        <v>1.6395149153582216</v>
      </c>
      <c r="F288" s="40">
        <v>1.3290714395039702</v>
      </c>
    </row>
    <row r="289" spans="3:6" x14ac:dyDescent="0.2">
      <c r="C289" s="38" t="s">
        <v>1424</v>
      </c>
      <c r="D289" s="40">
        <v>2</v>
      </c>
      <c r="E289" s="40">
        <v>1.5081057335982546</v>
      </c>
      <c r="F289" s="40">
        <v>1.2346958334778693</v>
      </c>
    </row>
    <row r="290" spans="3:6" x14ac:dyDescent="0.2">
      <c r="C290" s="38" t="s">
        <v>1425</v>
      </c>
      <c r="D290" s="40">
        <v>2</v>
      </c>
      <c r="E290" s="40">
        <v>1.6671451489388676</v>
      </c>
      <c r="F290" s="40">
        <v>1.3054618655177832</v>
      </c>
    </row>
    <row r="291" spans="3:6" x14ac:dyDescent="0.2">
      <c r="C291" s="38" t="s">
        <v>1426</v>
      </c>
      <c r="D291" s="40">
        <v>2</v>
      </c>
      <c r="E291" s="40">
        <v>1.8012232412333198</v>
      </c>
      <c r="F291" s="40">
        <v>1.2052513864055097</v>
      </c>
    </row>
    <row r="292" spans="3:6" x14ac:dyDescent="0.2">
      <c r="C292" s="38" t="s">
        <v>1427</v>
      </c>
      <c r="D292" s="40">
        <v>2</v>
      </c>
      <c r="E292" s="40">
        <v>1.6797158736953957</v>
      </c>
      <c r="F292" s="40">
        <v>1.119164116443307</v>
      </c>
    </row>
    <row r="293" spans="3:6" x14ac:dyDescent="0.2">
      <c r="C293" s="38" t="s">
        <v>1428</v>
      </c>
      <c r="D293" s="40">
        <v>1</v>
      </c>
      <c r="E293" s="40">
        <v>1.4516771475512085</v>
      </c>
      <c r="F293" s="40">
        <v>1.5205013207872415</v>
      </c>
    </row>
    <row r="294" spans="3:6" x14ac:dyDescent="0.2">
      <c r="C294" s="38" t="s">
        <v>1429</v>
      </c>
      <c r="D294" s="40">
        <v>1</v>
      </c>
      <c r="E294" s="40">
        <v>1.626337113922272</v>
      </c>
      <c r="F294" s="40">
        <v>3.3302849842941145</v>
      </c>
    </row>
    <row r="295" spans="3:6" x14ac:dyDescent="0.2">
      <c r="C295" s="38" t="s">
        <v>1430</v>
      </c>
      <c r="D295" s="40">
        <v>2</v>
      </c>
      <c r="E295" s="40">
        <v>1.7237194220229637</v>
      </c>
      <c r="F295" s="40">
        <v>1.094321502335037</v>
      </c>
    </row>
    <row r="296" spans="3:6" x14ac:dyDescent="0.2">
      <c r="C296" s="38" t="s">
        <v>1431</v>
      </c>
      <c r="D296" s="40">
        <v>2</v>
      </c>
      <c r="E296" s="40">
        <v>1.5420859175642831</v>
      </c>
      <c r="F296" s="40">
        <v>1.4210977119319708</v>
      </c>
    </row>
    <row r="297" spans="3:6" x14ac:dyDescent="0.2">
      <c r="C297" s="38" t="s">
        <v>1432</v>
      </c>
      <c r="D297" s="40">
        <v>2</v>
      </c>
      <c r="E297" s="40">
        <v>1.9032214714388802</v>
      </c>
      <c r="F297" s="40">
        <v>1.0146796931317636</v>
      </c>
    </row>
    <row r="298" spans="3:6" x14ac:dyDescent="0.2">
      <c r="C298" s="38" t="s">
        <v>1433</v>
      </c>
      <c r="D298" s="40">
        <v>2</v>
      </c>
      <c r="E298" s="40">
        <v>1.8465819992146433</v>
      </c>
      <c r="F298" s="40">
        <v>1.0359189101237871</v>
      </c>
    </row>
    <row r="299" spans="3:6" x14ac:dyDescent="0.2">
      <c r="C299" s="38" t="s">
        <v>1434</v>
      </c>
      <c r="D299" s="40">
        <v>2</v>
      </c>
      <c r="E299" s="40">
        <v>2.4636136618423188</v>
      </c>
      <c r="F299" s="40">
        <v>1.0506959772241948</v>
      </c>
    </row>
    <row r="300" spans="3:6" x14ac:dyDescent="0.2">
      <c r="C300" s="38" t="s">
        <v>1435</v>
      </c>
      <c r="D300" s="40">
        <v>2</v>
      </c>
      <c r="E300" s="40">
        <v>1.7236223218683631</v>
      </c>
      <c r="F300" s="40">
        <v>1.2603982090073933</v>
      </c>
    </row>
    <row r="301" spans="3:6" x14ac:dyDescent="0.2">
      <c r="C301" s="38" t="s">
        <v>1436</v>
      </c>
      <c r="D301" s="40">
        <v>2</v>
      </c>
      <c r="E301" s="40">
        <v>1.7680981069829798</v>
      </c>
      <c r="F301" s="40">
        <v>1.0713308648377582</v>
      </c>
    </row>
    <row r="302" spans="3:6" x14ac:dyDescent="0.2">
      <c r="C302" s="38" t="s">
        <v>1437</v>
      </c>
      <c r="D302" s="40">
        <v>2</v>
      </c>
      <c r="E302" s="40">
        <v>2.4885564914645646</v>
      </c>
      <c r="F302" s="40">
        <v>1.0202138693986154</v>
      </c>
    </row>
    <row r="303" spans="3:6" x14ac:dyDescent="0.2">
      <c r="C303" s="38" t="s">
        <v>1438</v>
      </c>
      <c r="D303" s="40">
        <v>2</v>
      </c>
      <c r="E303" s="40">
        <v>2.5364660159802956</v>
      </c>
      <c r="F303" s="40">
        <v>1.0377045724816938</v>
      </c>
    </row>
    <row r="304" spans="3:6" x14ac:dyDescent="0.2">
      <c r="C304" s="38" t="s">
        <v>1439</v>
      </c>
      <c r="D304" s="40">
        <v>2</v>
      </c>
      <c r="E304" s="40">
        <v>2.3931188133507981</v>
      </c>
      <c r="F304" s="40">
        <v>0.99219180608853141</v>
      </c>
    </row>
    <row r="305" spans="3:6" x14ac:dyDescent="0.2">
      <c r="C305" s="38" t="s">
        <v>1440</v>
      </c>
      <c r="D305" s="40">
        <v>2</v>
      </c>
      <c r="E305" s="40">
        <v>1.5083292453969328</v>
      </c>
      <c r="F305" s="40">
        <v>1.4564679333251029</v>
      </c>
    </row>
    <row r="306" spans="3:6" x14ac:dyDescent="0.2">
      <c r="C306" s="38" t="s">
        <v>1441</v>
      </c>
      <c r="D306" s="40">
        <v>2</v>
      </c>
      <c r="E306" s="40">
        <v>2.3961253096942112</v>
      </c>
      <c r="F306" s="40">
        <v>1.0407277546797622</v>
      </c>
    </row>
    <row r="307" spans="3:6" x14ac:dyDescent="0.2">
      <c r="C307" s="38" t="s">
        <v>1442</v>
      </c>
      <c r="D307" s="40">
        <v>2</v>
      </c>
      <c r="E307" s="40">
        <v>2.3693444485877335</v>
      </c>
      <c r="F307" s="40">
        <v>0.98670970431905902</v>
      </c>
    </row>
    <row r="308" spans="3:6" x14ac:dyDescent="0.2">
      <c r="C308" s="38" t="s">
        <v>1443</v>
      </c>
      <c r="D308" s="40">
        <v>2</v>
      </c>
      <c r="E308" s="40">
        <v>2.1430220554185313</v>
      </c>
      <c r="F308" s="40">
        <v>1.0543079632764911</v>
      </c>
    </row>
    <row r="309" spans="3:6" x14ac:dyDescent="0.2">
      <c r="C309" s="38" t="s">
        <v>1444</v>
      </c>
      <c r="D309" s="40">
        <v>2</v>
      </c>
      <c r="E309" s="40">
        <v>2.6326317345721137</v>
      </c>
      <c r="F309" s="40">
        <v>1.0790814530191035</v>
      </c>
    </row>
    <row r="310" spans="3:6" x14ac:dyDescent="0.2">
      <c r="C310" s="38" t="s">
        <v>1445</v>
      </c>
      <c r="D310" s="40">
        <v>2</v>
      </c>
      <c r="E310" s="40">
        <v>1.5502741599652416</v>
      </c>
      <c r="F310" s="40">
        <v>1.2036149176440141</v>
      </c>
    </row>
    <row r="311" spans="3:6" x14ac:dyDescent="0.2">
      <c r="C311" s="38" t="s">
        <v>1446</v>
      </c>
      <c r="D311" s="40">
        <v>2</v>
      </c>
      <c r="E311" s="40">
        <v>2.8780030560813139</v>
      </c>
      <c r="F311" s="40">
        <v>1.2143736514618062</v>
      </c>
    </row>
    <row r="312" spans="3:6" x14ac:dyDescent="0.2">
      <c r="C312" s="38" t="s">
        <v>1447</v>
      </c>
      <c r="D312" s="40">
        <v>2</v>
      </c>
      <c r="E312" s="40">
        <v>1.516678169100617</v>
      </c>
      <c r="F312" s="40">
        <v>1.4475380469151451</v>
      </c>
    </row>
    <row r="313" spans="3:6" x14ac:dyDescent="0.2">
      <c r="C313" s="38" t="s">
        <v>1448</v>
      </c>
      <c r="D313" s="40">
        <v>2</v>
      </c>
      <c r="E313" s="40">
        <v>1.9374166778126163</v>
      </c>
      <c r="F313" s="40">
        <v>1.0036644333850635</v>
      </c>
    </row>
    <row r="314" spans="3:6" x14ac:dyDescent="0.2">
      <c r="C314" s="38" t="s">
        <v>1449</v>
      </c>
      <c r="D314" s="40">
        <v>2</v>
      </c>
      <c r="E314" s="40">
        <v>1.973501670037036</v>
      </c>
      <c r="F314" s="40">
        <v>1.1102876147028602</v>
      </c>
    </row>
    <row r="315" spans="3:6" x14ac:dyDescent="0.2">
      <c r="C315" s="38" t="s">
        <v>1450</v>
      </c>
      <c r="D315" s="40">
        <v>2</v>
      </c>
      <c r="E315" s="40">
        <v>1.6797158736953957</v>
      </c>
      <c r="F315" s="40">
        <v>1.119164116443307</v>
      </c>
    </row>
    <row r="316" spans="3:6" x14ac:dyDescent="0.2">
      <c r="C316" s="38" t="s">
        <v>1451</v>
      </c>
      <c r="D316" s="40">
        <v>1</v>
      </c>
      <c r="E316" s="40">
        <v>1.1608773070563339</v>
      </c>
      <c r="F316" s="40">
        <v>1.5622083749364979</v>
      </c>
    </row>
    <row r="317" spans="3:6" x14ac:dyDescent="0.2">
      <c r="C317" s="38" t="s">
        <v>1452</v>
      </c>
      <c r="D317" s="40">
        <v>2</v>
      </c>
      <c r="E317" s="40">
        <v>1.6687770848889203</v>
      </c>
      <c r="F317" s="40">
        <v>1.1256499730753373</v>
      </c>
    </row>
    <row r="318" spans="3:6" x14ac:dyDescent="0.2">
      <c r="C318" s="38" t="s">
        <v>1453</v>
      </c>
      <c r="D318" s="40">
        <v>2</v>
      </c>
      <c r="E318" s="40">
        <v>2.8429488123193316</v>
      </c>
      <c r="F318" s="40">
        <v>1.1948739360081058</v>
      </c>
    </row>
    <row r="319" spans="3:6" x14ac:dyDescent="0.2">
      <c r="C319" s="38" t="s">
        <v>1454</v>
      </c>
      <c r="D319" s="40">
        <v>2</v>
      </c>
      <c r="E319" s="40">
        <v>1.612318153479342</v>
      </c>
      <c r="F319" s="40">
        <v>1.3533497554565934</v>
      </c>
    </row>
    <row r="320" spans="3:6" x14ac:dyDescent="0.2">
      <c r="C320" s="38" t="s">
        <v>1455</v>
      </c>
      <c r="D320" s="40">
        <v>2</v>
      </c>
      <c r="E320" s="40">
        <v>2.5484620479930413</v>
      </c>
      <c r="F320" s="40">
        <v>1.0424210953080548</v>
      </c>
    </row>
    <row r="321" spans="3:6" x14ac:dyDescent="0.2">
      <c r="C321" s="38" t="s">
        <v>1456</v>
      </c>
      <c r="D321" s="40">
        <v>2</v>
      </c>
      <c r="E321" s="40">
        <v>2.72921893802976</v>
      </c>
      <c r="F321" s="40">
        <v>1.1281839153795419</v>
      </c>
    </row>
    <row r="322" spans="3:6" x14ac:dyDescent="0.2">
      <c r="C322" s="38" t="s">
        <v>1457</v>
      </c>
      <c r="D322" s="40">
        <v>2</v>
      </c>
      <c r="E322" s="40">
        <v>1.7347800446519737</v>
      </c>
      <c r="F322" s="40">
        <v>1.0883954742152475</v>
      </c>
    </row>
    <row r="323" spans="3:6" x14ac:dyDescent="0.2">
      <c r="C323" s="38" t="s">
        <v>1458</v>
      </c>
      <c r="D323" s="40">
        <v>2</v>
      </c>
      <c r="E323" s="40">
        <v>2.1863210659598682</v>
      </c>
      <c r="F323" s="40">
        <v>1.0460733990984772</v>
      </c>
    </row>
    <row r="324" spans="3:6" x14ac:dyDescent="0.2">
      <c r="C324" s="38" t="s">
        <v>1459</v>
      </c>
      <c r="D324" s="40">
        <v>1</v>
      </c>
      <c r="E324" s="40">
        <v>1.1857067039604618</v>
      </c>
      <c r="F324" s="40">
        <v>2.5442716206804352</v>
      </c>
    </row>
    <row r="325" spans="3:6" x14ac:dyDescent="0.2">
      <c r="C325" s="38" t="s">
        <v>1460</v>
      </c>
      <c r="D325" s="40">
        <v>2</v>
      </c>
      <c r="E325" s="40">
        <v>2.7035953815500515</v>
      </c>
      <c r="F325" s="40">
        <v>1.1265210856222818</v>
      </c>
    </row>
    <row r="326" spans="3:6" x14ac:dyDescent="0.2">
      <c r="C326" s="38" t="s">
        <v>1461</v>
      </c>
      <c r="D326" s="40">
        <v>2</v>
      </c>
      <c r="E326" s="40">
        <v>1.8691829807514193</v>
      </c>
      <c r="F326" s="40">
        <v>1.0270014239381855</v>
      </c>
    </row>
    <row r="327" spans="3:6" x14ac:dyDescent="0.2">
      <c r="C327" s="38" t="s">
        <v>1462</v>
      </c>
      <c r="D327" s="40">
        <v>2</v>
      </c>
      <c r="E327" s="40">
        <v>2.5005224675880591</v>
      </c>
      <c r="F327" s="40">
        <v>1.0243766589352985</v>
      </c>
    </row>
    <row r="328" spans="3:6" x14ac:dyDescent="0.2">
      <c r="C328" s="38" t="s">
        <v>1463</v>
      </c>
      <c r="D328" s="40">
        <v>2</v>
      </c>
      <c r="E328" s="40">
        <v>2.8869629958304923</v>
      </c>
      <c r="F328" s="40">
        <v>1.2219960225557454</v>
      </c>
    </row>
    <row r="329" spans="3:6" x14ac:dyDescent="0.2">
      <c r="C329" s="38" t="s">
        <v>1464</v>
      </c>
      <c r="D329" s="40">
        <v>2</v>
      </c>
      <c r="E329" s="40">
        <v>2.7382976075041823</v>
      </c>
      <c r="F329" s="40">
        <v>1.142073359090237</v>
      </c>
    </row>
    <row r="330" spans="3:6" x14ac:dyDescent="0.2">
      <c r="C330" s="38" t="s">
        <v>1465</v>
      </c>
      <c r="D330" s="40">
        <v>2</v>
      </c>
      <c r="E330" s="40">
        <v>2.5772104627473933</v>
      </c>
      <c r="F330" s="40">
        <v>1.0792143135599126</v>
      </c>
    </row>
    <row r="331" spans="3:6" x14ac:dyDescent="0.2">
      <c r="C331" s="38" t="s">
        <v>1466</v>
      </c>
      <c r="D331" s="40">
        <v>1</v>
      </c>
      <c r="E331" s="40">
        <v>0.87719812551724219</v>
      </c>
      <c r="F331" s="40">
        <v>2.3877678717584785</v>
      </c>
    </row>
    <row r="332" spans="3:6" x14ac:dyDescent="0.2">
      <c r="C332" s="38" t="s">
        <v>1467</v>
      </c>
      <c r="D332" s="40">
        <v>1</v>
      </c>
      <c r="E332" s="40">
        <v>1.1272353171017928</v>
      </c>
      <c r="F332" s="40">
        <v>1.6025823983125977</v>
      </c>
    </row>
    <row r="333" spans="3:6" x14ac:dyDescent="0.2">
      <c r="C333" s="38" t="s">
        <v>1468</v>
      </c>
      <c r="D333" s="40">
        <v>1</v>
      </c>
      <c r="E333" s="40">
        <v>1.3951478030555355</v>
      </c>
      <c r="F333" s="40">
        <v>2.9931587112663509</v>
      </c>
    </row>
    <row r="334" spans="3:6" x14ac:dyDescent="0.2">
      <c r="C334" s="38" t="s">
        <v>1469</v>
      </c>
      <c r="D334" s="40">
        <v>1</v>
      </c>
      <c r="E334" s="40">
        <v>4.9666800744686048</v>
      </c>
      <c r="F334" s="40">
        <v>6.9670244501101344</v>
      </c>
    </row>
    <row r="335" spans="3:6" x14ac:dyDescent="0.2">
      <c r="C335" s="38" t="s">
        <v>1470</v>
      </c>
      <c r="D335" s="40">
        <v>2</v>
      </c>
      <c r="E335" s="40">
        <v>1.500042164889668</v>
      </c>
      <c r="F335" s="40">
        <v>1.4654542723591208</v>
      </c>
    </row>
    <row r="336" spans="3:6" x14ac:dyDescent="0.2">
      <c r="C336" s="38" t="s">
        <v>1471</v>
      </c>
      <c r="D336" s="40">
        <v>2</v>
      </c>
      <c r="E336" s="40">
        <v>2.7151522327755959</v>
      </c>
      <c r="F336" s="40">
        <v>1.1315853554703839</v>
      </c>
    </row>
    <row r="337" spans="3:6" x14ac:dyDescent="0.2">
      <c r="C337" s="38" t="s">
        <v>1472</v>
      </c>
      <c r="D337" s="40">
        <v>1</v>
      </c>
      <c r="E337" s="40">
        <v>1.4639617931066311</v>
      </c>
      <c r="F337" s="40">
        <v>3.1010381821144768</v>
      </c>
    </row>
    <row r="338" spans="3:6" x14ac:dyDescent="0.2">
      <c r="C338" s="38" t="s">
        <v>1473</v>
      </c>
      <c r="D338" s="40">
        <v>2</v>
      </c>
      <c r="E338" s="40">
        <v>2.7413197573579309</v>
      </c>
      <c r="F338" s="40">
        <v>1.1348167022288953</v>
      </c>
    </row>
    <row r="339" spans="3:6" x14ac:dyDescent="0.2">
      <c r="C339" s="38" t="s">
        <v>1474</v>
      </c>
      <c r="D339" s="40">
        <v>1</v>
      </c>
      <c r="E339" s="40">
        <v>0.89931795335176945</v>
      </c>
      <c r="F339" s="40">
        <v>2.4696249992095125</v>
      </c>
    </row>
    <row r="340" spans="3:6" x14ac:dyDescent="0.2">
      <c r="C340" s="38" t="s">
        <v>1475</v>
      </c>
      <c r="D340" s="40">
        <v>1</v>
      </c>
      <c r="E340" s="40">
        <v>1.1872386287988763</v>
      </c>
      <c r="F340" s="40">
        <v>1.9792809986179773</v>
      </c>
    </row>
    <row r="341" spans="3:6" x14ac:dyDescent="0.2">
      <c r="C341" s="38" t="s">
        <v>1476</v>
      </c>
      <c r="D341" s="40">
        <v>2</v>
      </c>
      <c r="E341" s="40">
        <v>1.5335574984139324</v>
      </c>
      <c r="F341" s="40">
        <v>1.4298518560654827</v>
      </c>
    </row>
    <row r="342" spans="3:6" x14ac:dyDescent="0.2">
      <c r="C342" s="38" t="s">
        <v>1477</v>
      </c>
      <c r="D342" s="40">
        <v>1</v>
      </c>
      <c r="E342" s="40">
        <v>1.3290619910803509</v>
      </c>
      <c r="F342" s="40">
        <v>1.6855739366392508</v>
      </c>
    </row>
    <row r="343" spans="3:6" x14ac:dyDescent="0.2">
      <c r="C343" s="38" t="s">
        <v>1478</v>
      </c>
      <c r="D343" s="40">
        <v>2</v>
      </c>
      <c r="E343" s="40">
        <v>2.6574767632940532</v>
      </c>
      <c r="F343" s="40">
        <v>1.1075001197458547</v>
      </c>
    </row>
    <row r="344" spans="3:6" x14ac:dyDescent="0.2">
      <c r="C344" s="38" t="s">
        <v>1479</v>
      </c>
      <c r="D344" s="40">
        <v>1</v>
      </c>
      <c r="E344" s="40">
        <v>1.3067261285872911</v>
      </c>
      <c r="F344" s="40">
        <v>1.4076164482949391</v>
      </c>
    </row>
    <row r="345" spans="3:6" x14ac:dyDescent="0.2">
      <c r="C345" s="38" t="s">
        <v>1480</v>
      </c>
      <c r="D345" s="40">
        <v>1</v>
      </c>
      <c r="E345" s="40">
        <v>1.3626959135980585</v>
      </c>
      <c r="F345" s="40">
        <v>1.6357731732912755</v>
      </c>
    </row>
    <row r="346" spans="3:6" x14ac:dyDescent="0.2">
      <c r="C346" s="38" t="s">
        <v>1481</v>
      </c>
      <c r="D346" s="40">
        <v>2</v>
      </c>
      <c r="E346" s="40">
        <v>1.891857476495957</v>
      </c>
      <c r="F346" s="40">
        <v>1.0186440110881458</v>
      </c>
    </row>
    <row r="347" spans="3:6" x14ac:dyDescent="0.2">
      <c r="C347" s="38" t="s">
        <v>1482</v>
      </c>
      <c r="D347" s="40">
        <v>2</v>
      </c>
      <c r="E347" s="40">
        <v>2.7151522327755959</v>
      </c>
      <c r="F347" s="40">
        <v>1.1315853554703839</v>
      </c>
    </row>
    <row r="348" spans="3:6" x14ac:dyDescent="0.2">
      <c r="C348" s="38" t="s">
        <v>1483</v>
      </c>
      <c r="D348" s="40">
        <v>2</v>
      </c>
      <c r="E348" s="40">
        <v>2.6688049966803158</v>
      </c>
      <c r="F348" s="40">
        <v>1.0966417116575284</v>
      </c>
    </row>
    <row r="349" spans="3:6" x14ac:dyDescent="0.2">
      <c r="C349" s="38" t="s">
        <v>1484</v>
      </c>
      <c r="D349" s="40">
        <v>2</v>
      </c>
      <c r="E349" s="40">
        <v>2.486225463114812</v>
      </c>
      <c r="F349" s="40">
        <v>1.0552302193792795</v>
      </c>
    </row>
    <row r="350" spans="3:6" x14ac:dyDescent="0.2">
      <c r="C350" s="38" t="s">
        <v>1485</v>
      </c>
      <c r="D350" s="40">
        <v>2</v>
      </c>
      <c r="E350" s="40">
        <v>2.8504803660143399</v>
      </c>
      <c r="F350" s="40">
        <v>1.198966745082215</v>
      </c>
    </row>
    <row r="351" spans="3:6" x14ac:dyDescent="0.2">
      <c r="C351" s="38" t="s">
        <v>1486</v>
      </c>
      <c r="D351" s="40">
        <v>2</v>
      </c>
      <c r="E351" s="40">
        <v>1.9602964979095401</v>
      </c>
      <c r="F351" s="40">
        <v>0.99706833858261101</v>
      </c>
    </row>
    <row r="352" spans="3:6" x14ac:dyDescent="0.2">
      <c r="C352" s="38" t="s">
        <v>1487</v>
      </c>
      <c r="D352" s="40">
        <v>2</v>
      </c>
      <c r="E352" s="40">
        <v>2.3693444485877335</v>
      </c>
      <c r="F352" s="40">
        <v>0.98670970431905902</v>
      </c>
    </row>
    <row r="353" spans="3:6" x14ac:dyDescent="0.2">
      <c r="C353" s="38" t="s">
        <v>1488</v>
      </c>
      <c r="D353" s="40">
        <v>2</v>
      </c>
      <c r="E353" s="40">
        <v>2.8504803660143399</v>
      </c>
      <c r="F353" s="40">
        <v>1.198966745082215</v>
      </c>
    </row>
    <row r="354" spans="3:6" x14ac:dyDescent="0.2">
      <c r="C354" s="38" t="s">
        <v>1489</v>
      </c>
      <c r="D354" s="40">
        <v>2</v>
      </c>
      <c r="E354" s="40">
        <v>2.5429934035688957</v>
      </c>
      <c r="F354" s="40">
        <v>1.0691441506294583</v>
      </c>
    </row>
    <row r="355" spans="3:6" x14ac:dyDescent="0.2">
      <c r="C355" s="38" t="s">
        <v>1490</v>
      </c>
      <c r="D355" s="40">
        <v>2</v>
      </c>
      <c r="E355" s="40">
        <v>2.7730928667631694</v>
      </c>
      <c r="F355" s="40">
        <v>1.1586793426315114</v>
      </c>
    </row>
    <row r="356" spans="3:6" x14ac:dyDescent="0.2">
      <c r="C356" s="38" t="s">
        <v>1491</v>
      </c>
      <c r="D356" s="40">
        <v>2</v>
      </c>
      <c r="E356" s="40">
        <v>2.6574767632940532</v>
      </c>
      <c r="F356" s="40">
        <v>1.1075001197458547</v>
      </c>
    </row>
    <row r="357" spans="3:6" x14ac:dyDescent="0.2">
      <c r="C357" s="38" t="s">
        <v>1492</v>
      </c>
      <c r="D357" s="40">
        <v>2</v>
      </c>
      <c r="E357" s="40">
        <v>2.608548966333458</v>
      </c>
      <c r="F357" s="40">
        <v>1.0679750190997905</v>
      </c>
    </row>
    <row r="358" spans="3:6" x14ac:dyDescent="0.2">
      <c r="C358" s="38" t="s">
        <v>1493</v>
      </c>
      <c r="D358" s="40">
        <v>1</v>
      </c>
      <c r="E358" s="40">
        <v>1.2226428226177364</v>
      </c>
      <c r="F358" s="40">
        <v>1.4931169943689333</v>
      </c>
    </row>
    <row r="359" spans="3:6" x14ac:dyDescent="0.2">
      <c r="C359" s="38" t="s">
        <v>1494</v>
      </c>
      <c r="D359" s="40">
        <v>1</v>
      </c>
      <c r="E359" s="40">
        <v>1.319739580058584</v>
      </c>
      <c r="F359" s="40">
        <v>2.862028343945433</v>
      </c>
    </row>
    <row r="360" spans="3:6" x14ac:dyDescent="0.2">
      <c r="C360" s="38" t="s">
        <v>1495</v>
      </c>
      <c r="D360" s="40">
        <v>2</v>
      </c>
      <c r="E360" s="40">
        <v>1.7427871592131987</v>
      </c>
      <c r="F360" s="40">
        <v>1.2460581125518839</v>
      </c>
    </row>
    <row r="361" spans="3:6" x14ac:dyDescent="0.2">
      <c r="C361" s="38" t="s">
        <v>1496</v>
      </c>
      <c r="D361" s="40">
        <v>2</v>
      </c>
      <c r="E361" s="40">
        <v>2.1538152632762615</v>
      </c>
      <c r="F361" s="40">
        <v>1.0520237355191409</v>
      </c>
    </row>
    <row r="362" spans="3:6" x14ac:dyDescent="0.2">
      <c r="C362" s="38" t="s">
        <v>1497</v>
      </c>
      <c r="D362" s="40">
        <v>2</v>
      </c>
      <c r="E362" s="40">
        <v>2.8897057551470042</v>
      </c>
      <c r="F362" s="40">
        <v>1.2210704837301214</v>
      </c>
    </row>
    <row r="363" spans="3:6" x14ac:dyDescent="0.2">
      <c r="C363" s="38" t="s">
        <v>1498</v>
      </c>
      <c r="D363" s="40">
        <v>2</v>
      </c>
      <c r="E363" s="40">
        <v>1.9032214714388802</v>
      </c>
      <c r="F363" s="40">
        <v>1.0146796931317636</v>
      </c>
    </row>
    <row r="364" spans="3:6" x14ac:dyDescent="0.2">
      <c r="C364" s="38" t="s">
        <v>1499</v>
      </c>
      <c r="D364" s="40">
        <v>2</v>
      </c>
      <c r="E364" s="40">
        <v>2.486225463114812</v>
      </c>
      <c r="F364" s="40">
        <v>1.0552302193792795</v>
      </c>
    </row>
    <row r="365" spans="3:6" x14ac:dyDescent="0.2">
      <c r="C365" s="38" t="s">
        <v>1500</v>
      </c>
      <c r="D365" s="40">
        <v>2</v>
      </c>
      <c r="E365" s="40">
        <v>2.608548966333458</v>
      </c>
      <c r="F365" s="40">
        <v>1.0679750190997905</v>
      </c>
    </row>
    <row r="366" spans="3:6" x14ac:dyDescent="0.2">
      <c r="C366" s="38" t="s">
        <v>1501</v>
      </c>
      <c r="D366" s="40">
        <v>1</v>
      </c>
      <c r="E366" s="40">
        <v>1.1981595907234617</v>
      </c>
      <c r="F366" s="40">
        <v>1.9468025363883847</v>
      </c>
    </row>
    <row r="367" spans="3:6" x14ac:dyDescent="0.2">
      <c r="C367" s="38" t="s">
        <v>1502</v>
      </c>
      <c r="D367" s="40">
        <v>2</v>
      </c>
      <c r="E367" s="40">
        <v>1.8912920823367436</v>
      </c>
      <c r="F367" s="40">
        <v>1.1508777014027474</v>
      </c>
    </row>
    <row r="368" spans="3:6" x14ac:dyDescent="0.2">
      <c r="C368" s="38" t="s">
        <v>1503</v>
      </c>
      <c r="D368" s="40">
        <v>2</v>
      </c>
      <c r="E368" s="40">
        <v>2.7151522327755959</v>
      </c>
      <c r="F368" s="40">
        <v>1.1315853554703839</v>
      </c>
    </row>
    <row r="369" spans="3:6" x14ac:dyDescent="0.2">
      <c r="C369" s="38" t="s">
        <v>1504</v>
      </c>
      <c r="D369" s="40">
        <v>2</v>
      </c>
      <c r="E369" s="40">
        <v>2.4885564914645646</v>
      </c>
      <c r="F369" s="40">
        <v>1.0202138693986154</v>
      </c>
    </row>
    <row r="370" spans="3:6" x14ac:dyDescent="0.2">
      <c r="C370" s="38" t="s">
        <v>1505</v>
      </c>
      <c r="D370" s="40">
        <v>1</v>
      </c>
      <c r="E370" s="40">
        <v>1.0949346276136833</v>
      </c>
      <c r="F370" s="40">
        <v>1.6435463852850956</v>
      </c>
    </row>
    <row r="371" spans="3:6" x14ac:dyDescent="0.2">
      <c r="C371" s="38" t="s">
        <v>1506</v>
      </c>
      <c r="D371" s="40">
        <v>2</v>
      </c>
      <c r="E371" s="40">
        <v>2.2628651027630147</v>
      </c>
      <c r="F371" s="40">
        <v>1.0375510727841304</v>
      </c>
    </row>
    <row r="372" spans="3:6" x14ac:dyDescent="0.2">
      <c r="C372" s="38" t="s">
        <v>1507</v>
      </c>
      <c r="D372" s="40">
        <v>2</v>
      </c>
      <c r="E372" s="40">
        <v>2.608548966333458</v>
      </c>
      <c r="F372" s="40">
        <v>1.0679750190997905</v>
      </c>
    </row>
    <row r="373" spans="3:6" x14ac:dyDescent="0.2">
      <c r="C373" s="38" t="s">
        <v>1508</v>
      </c>
      <c r="D373" s="40">
        <v>2</v>
      </c>
      <c r="E373" s="40">
        <v>2.0177701184562231</v>
      </c>
      <c r="F373" s="40">
        <v>0.98327979985445135</v>
      </c>
    </row>
    <row r="374" spans="3:6" x14ac:dyDescent="0.2">
      <c r="C374" s="38" t="s">
        <v>1509</v>
      </c>
      <c r="D374" s="40">
        <v>2</v>
      </c>
      <c r="E374" s="40">
        <v>2.3812271868548285</v>
      </c>
      <c r="F374" s="40">
        <v>0.9893724477244924</v>
      </c>
    </row>
    <row r="375" spans="3:6" x14ac:dyDescent="0.2">
      <c r="C375" s="38" t="s">
        <v>1510</v>
      </c>
      <c r="D375" s="40">
        <v>2</v>
      </c>
      <c r="E375" s="40">
        <v>1.6671451489388676</v>
      </c>
      <c r="F375" s="40">
        <v>1.3054618655177832</v>
      </c>
    </row>
    <row r="376" spans="3:6" x14ac:dyDescent="0.2">
      <c r="C376" s="38" t="s">
        <v>1511</v>
      </c>
      <c r="D376" s="40">
        <v>1</v>
      </c>
      <c r="E376" s="40">
        <v>1.1436146880618652</v>
      </c>
      <c r="F376" s="40">
        <v>2.2230628098861787</v>
      </c>
    </row>
    <row r="377" spans="3:6" x14ac:dyDescent="0.2">
      <c r="C377" s="38" t="s">
        <v>1512</v>
      </c>
      <c r="D377" s="40">
        <v>1</v>
      </c>
      <c r="E377" s="40">
        <v>1.1781655627288887</v>
      </c>
      <c r="F377" s="40">
        <v>1.5422571052180121</v>
      </c>
    </row>
    <row r="378" spans="3:6" x14ac:dyDescent="0.2">
      <c r="C378" s="38" t="s">
        <v>1513</v>
      </c>
      <c r="D378" s="40">
        <v>2</v>
      </c>
      <c r="E378" s="40">
        <v>2.72921893802976</v>
      </c>
      <c r="F378" s="40">
        <v>1.1281839153795419</v>
      </c>
    </row>
    <row r="379" spans="3:6" x14ac:dyDescent="0.2">
      <c r="C379" s="38" t="s">
        <v>1514</v>
      </c>
      <c r="D379" s="40">
        <v>2</v>
      </c>
      <c r="E379" s="40">
        <v>2.6000841041392055</v>
      </c>
      <c r="F379" s="40">
        <v>1.0866237226414361</v>
      </c>
    </row>
    <row r="380" spans="3:6" x14ac:dyDescent="0.2">
      <c r="C380" s="38" t="s">
        <v>1515</v>
      </c>
      <c r="D380" s="40">
        <v>1</v>
      </c>
      <c r="E380" s="40">
        <v>1.0208739332977232</v>
      </c>
      <c r="F380" s="40">
        <v>1.7482638433497322</v>
      </c>
    </row>
    <row r="381" spans="3:6" x14ac:dyDescent="0.2">
      <c r="C381" s="38" t="s">
        <v>1516</v>
      </c>
      <c r="D381" s="40">
        <v>2</v>
      </c>
      <c r="E381" s="40">
        <v>2.3693444485877335</v>
      </c>
      <c r="F381" s="40">
        <v>0.98670970431905902</v>
      </c>
    </row>
    <row r="382" spans="3:6" x14ac:dyDescent="0.2">
      <c r="C382" s="38" t="s">
        <v>1517</v>
      </c>
      <c r="D382" s="40">
        <v>2</v>
      </c>
      <c r="E382" s="40">
        <v>1.7427871592131987</v>
      </c>
      <c r="F382" s="40">
        <v>1.2460581125518839</v>
      </c>
    </row>
    <row r="383" spans="3:6" x14ac:dyDescent="0.2">
      <c r="C383" s="38" t="s">
        <v>1518</v>
      </c>
      <c r="D383" s="40">
        <v>2</v>
      </c>
      <c r="E383" s="40">
        <v>2.4885564914645646</v>
      </c>
      <c r="F383" s="40">
        <v>1.0202138693986154</v>
      </c>
    </row>
    <row r="384" spans="3:6" x14ac:dyDescent="0.2">
      <c r="C384" s="38" t="s">
        <v>1519</v>
      </c>
      <c r="D384" s="40">
        <v>2</v>
      </c>
      <c r="E384" s="40">
        <v>2.4885564914645646</v>
      </c>
      <c r="F384" s="40">
        <v>1.0202138693986154</v>
      </c>
    </row>
    <row r="385" spans="3:6" x14ac:dyDescent="0.2">
      <c r="C385" s="38" t="s">
        <v>1520</v>
      </c>
      <c r="D385" s="40">
        <v>2</v>
      </c>
      <c r="E385" s="40">
        <v>1.6252853688549191</v>
      </c>
      <c r="F385" s="40">
        <v>1.1526384652719279</v>
      </c>
    </row>
    <row r="386" spans="3:6" x14ac:dyDescent="0.2">
      <c r="C386" s="38" t="s">
        <v>1521</v>
      </c>
      <c r="D386" s="40">
        <v>2</v>
      </c>
      <c r="E386" s="40">
        <v>1.6951876586042038</v>
      </c>
      <c r="F386" s="40">
        <v>1.2825579650224261</v>
      </c>
    </row>
    <row r="387" spans="3:6" x14ac:dyDescent="0.2">
      <c r="C387" s="38" t="s">
        <v>1522</v>
      </c>
      <c r="D387" s="40">
        <v>2</v>
      </c>
      <c r="E387" s="40">
        <v>2.7897805315011368</v>
      </c>
      <c r="F387" s="40">
        <v>1.1623675627541725</v>
      </c>
    </row>
    <row r="388" spans="3:6" x14ac:dyDescent="0.2">
      <c r="C388" s="38" t="s">
        <v>1523</v>
      </c>
      <c r="D388" s="40">
        <v>1</v>
      </c>
      <c r="E388" s="40">
        <v>1.1627089446381125</v>
      </c>
      <c r="F388" s="40">
        <v>2.4514905230842148</v>
      </c>
    </row>
    <row r="389" spans="3:6" x14ac:dyDescent="0.2">
      <c r="C389" s="38" t="s">
        <v>1524</v>
      </c>
      <c r="D389" s="40">
        <v>1</v>
      </c>
      <c r="E389" s="40">
        <v>1.0110360234051445</v>
      </c>
      <c r="F389" s="40">
        <v>2.7179802590616449</v>
      </c>
    </row>
    <row r="390" spans="3:6" x14ac:dyDescent="0.2">
      <c r="C390" s="38" t="s">
        <v>1525</v>
      </c>
      <c r="D390" s="40">
        <v>2</v>
      </c>
      <c r="E390" s="40">
        <v>2.72921893802976</v>
      </c>
      <c r="F390" s="40">
        <v>1.1281839153795419</v>
      </c>
    </row>
    <row r="391" spans="3:6" x14ac:dyDescent="0.2">
      <c r="C391" s="38" t="s">
        <v>1526</v>
      </c>
      <c r="D391" s="40">
        <v>2</v>
      </c>
      <c r="E391" s="40">
        <v>2.4298029049974423</v>
      </c>
      <c r="F391" s="40">
        <v>1.0450243623022872</v>
      </c>
    </row>
    <row r="392" spans="3:6" x14ac:dyDescent="0.2">
      <c r="C392" s="38" t="s">
        <v>1527</v>
      </c>
      <c r="D392" s="40">
        <v>2</v>
      </c>
      <c r="E392" s="40">
        <v>2.4885564914645646</v>
      </c>
      <c r="F392" s="40">
        <v>1.0202138693986154</v>
      </c>
    </row>
    <row r="393" spans="3:6" x14ac:dyDescent="0.2">
      <c r="C393" s="38" t="s">
        <v>1528</v>
      </c>
      <c r="D393" s="40">
        <v>2</v>
      </c>
      <c r="E393" s="40">
        <v>2.4298029049974423</v>
      </c>
      <c r="F393" s="40">
        <v>1.0450243623022872</v>
      </c>
    </row>
    <row r="394" spans="3:6" x14ac:dyDescent="0.2">
      <c r="C394" s="38" t="s">
        <v>1529</v>
      </c>
      <c r="D394" s="40">
        <v>2</v>
      </c>
      <c r="E394" s="40">
        <v>1.8465819992146433</v>
      </c>
      <c r="F394" s="40">
        <v>1.0359189101237871</v>
      </c>
    </row>
    <row r="395" spans="3:6" x14ac:dyDescent="0.2">
      <c r="C395" s="38" t="s">
        <v>1530</v>
      </c>
      <c r="D395" s="40">
        <v>2</v>
      </c>
      <c r="E395" s="40">
        <v>2.608548966333458</v>
      </c>
      <c r="F395" s="40">
        <v>1.0679750190997905</v>
      </c>
    </row>
    <row r="396" spans="3:6" x14ac:dyDescent="0.2">
      <c r="C396" s="38" t="s">
        <v>1531</v>
      </c>
      <c r="D396" s="40">
        <v>1</v>
      </c>
      <c r="E396" s="40">
        <v>1.4755623634506292</v>
      </c>
      <c r="F396" s="40">
        <v>1.492741777834677</v>
      </c>
    </row>
    <row r="397" spans="3:6" x14ac:dyDescent="0.2">
      <c r="C397" s="38" t="s">
        <v>1532</v>
      </c>
      <c r="D397" s="40">
        <v>2</v>
      </c>
      <c r="E397" s="40">
        <v>2.486225463114812</v>
      </c>
      <c r="F397" s="40">
        <v>1.0552302193792795</v>
      </c>
    </row>
    <row r="398" spans="3:6" x14ac:dyDescent="0.2">
      <c r="C398" s="38" t="s">
        <v>1533</v>
      </c>
      <c r="D398" s="40">
        <v>2</v>
      </c>
      <c r="E398" s="40">
        <v>2.7897805315011368</v>
      </c>
      <c r="F398" s="40">
        <v>1.1623675627541725</v>
      </c>
    </row>
    <row r="399" spans="3:6" x14ac:dyDescent="0.2">
      <c r="C399" s="38" t="s">
        <v>1534</v>
      </c>
      <c r="D399" s="40">
        <v>2</v>
      </c>
      <c r="E399" s="40">
        <v>1.9032214714388802</v>
      </c>
      <c r="F399" s="40">
        <v>1.0146796931317636</v>
      </c>
    </row>
    <row r="400" spans="3:6" x14ac:dyDescent="0.2">
      <c r="C400" s="38" t="s">
        <v>1535</v>
      </c>
      <c r="D400" s="40">
        <v>2</v>
      </c>
      <c r="E400" s="40">
        <v>2.7730928667631694</v>
      </c>
      <c r="F400" s="40">
        <v>1.1586793426315114</v>
      </c>
    </row>
    <row r="401" spans="3:6" x14ac:dyDescent="0.2">
      <c r="C401" s="38" t="s">
        <v>1536</v>
      </c>
      <c r="D401" s="40">
        <v>2</v>
      </c>
      <c r="E401" s="40">
        <v>2.3100688777062595</v>
      </c>
      <c r="F401" s="40">
        <v>0.97578744740412837</v>
      </c>
    </row>
    <row r="402" spans="3:6" x14ac:dyDescent="0.2">
      <c r="C402" s="38" t="s">
        <v>1537</v>
      </c>
      <c r="D402" s="40">
        <v>1</v>
      </c>
      <c r="E402" s="40">
        <v>1.147673264946599</v>
      </c>
      <c r="F402" s="40">
        <v>2.1668796982760417</v>
      </c>
    </row>
    <row r="403" spans="3:6" x14ac:dyDescent="0.2">
      <c r="C403" s="38" t="s">
        <v>1538</v>
      </c>
      <c r="D403" s="40">
        <v>2</v>
      </c>
      <c r="E403" s="40">
        <v>2.6688049966803158</v>
      </c>
      <c r="F403" s="40">
        <v>1.0966417116575284</v>
      </c>
    </row>
    <row r="404" spans="3:6" x14ac:dyDescent="0.2">
      <c r="C404" s="38" t="s">
        <v>1539</v>
      </c>
      <c r="D404" s="40">
        <v>2</v>
      </c>
      <c r="E404" s="40">
        <v>2.608548966333458</v>
      </c>
      <c r="F404" s="40">
        <v>1.0679750190997905</v>
      </c>
    </row>
    <row r="405" spans="3:6" x14ac:dyDescent="0.2">
      <c r="C405" s="38" t="s">
        <v>1540</v>
      </c>
      <c r="D405" s="40">
        <v>1</v>
      </c>
      <c r="E405" s="40">
        <v>0.89028041923595158</v>
      </c>
      <c r="F405" s="40">
        <v>2.0215197486679957</v>
      </c>
    </row>
    <row r="406" spans="3:6" x14ac:dyDescent="0.2">
      <c r="C406" s="38" t="s">
        <v>1541</v>
      </c>
      <c r="D406" s="40">
        <v>2</v>
      </c>
      <c r="E406" s="40">
        <v>2.608548966333458</v>
      </c>
      <c r="F406" s="40">
        <v>1.0679750190997905</v>
      </c>
    </row>
    <row r="407" spans="3:6" x14ac:dyDescent="0.2">
      <c r="C407" s="38" t="s">
        <v>1542</v>
      </c>
      <c r="D407" s="40">
        <v>2</v>
      </c>
      <c r="E407" s="40">
        <v>2.1922679876507254</v>
      </c>
      <c r="F407" s="40">
        <v>0.96626179107092569</v>
      </c>
    </row>
    <row r="408" spans="3:6" x14ac:dyDescent="0.2">
      <c r="C408" s="38" t="s">
        <v>1543</v>
      </c>
      <c r="D408" s="40">
        <v>2</v>
      </c>
      <c r="E408" s="40">
        <v>1.9032214714388802</v>
      </c>
      <c r="F408" s="40">
        <v>1.0146796931317636</v>
      </c>
    </row>
    <row r="409" spans="3:6" x14ac:dyDescent="0.2">
      <c r="C409" s="38" t="s">
        <v>1544</v>
      </c>
      <c r="D409" s="40">
        <v>2</v>
      </c>
      <c r="E409" s="40">
        <v>2.3693444485877335</v>
      </c>
      <c r="F409" s="40">
        <v>0.98670970431905902</v>
      </c>
    </row>
    <row r="410" spans="3:6" x14ac:dyDescent="0.2">
      <c r="C410" s="38" t="s">
        <v>1545</v>
      </c>
      <c r="D410" s="40">
        <v>2</v>
      </c>
      <c r="E410" s="40">
        <v>2.3180946630940489</v>
      </c>
      <c r="F410" s="40">
        <v>1.0361354275274206</v>
      </c>
    </row>
    <row r="411" spans="3:6" x14ac:dyDescent="0.2">
      <c r="C411" s="38" t="s">
        <v>1546</v>
      </c>
      <c r="D411" s="40">
        <v>2</v>
      </c>
      <c r="E411" s="40">
        <v>1.5593154105788847</v>
      </c>
      <c r="F411" s="40">
        <v>1.4037728733982562</v>
      </c>
    </row>
    <row r="412" spans="3:6" x14ac:dyDescent="0.2">
      <c r="C412" s="38" t="s">
        <v>1547</v>
      </c>
      <c r="D412" s="40">
        <v>2</v>
      </c>
      <c r="E412" s="40">
        <v>1.9032214714388802</v>
      </c>
      <c r="F412" s="40">
        <v>1.0146796931317636</v>
      </c>
    </row>
    <row r="413" spans="3:6" x14ac:dyDescent="0.2">
      <c r="C413" s="38" t="s">
        <v>1548</v>
      </c>
      <c r="D413" s="40">
        <v>2</v>
      </c>
      <c r="E413" s="40">
        <v>2.7730928667631694</v>
      </c>
      <c r="F413" s="40">
        <v>1.1586793426315114</v>
      </c>
    </row>
    <row r="414" spans="3:6" x14ac:dyDescent="0.2">
      <c r="C414" s="38" t="s">
        <v>1549</v>
      </c>
      <c r="D414" s="40">
        <v>2</v>
      </c>
      <c r="E414" s="40">
        <v>2.1000681648706929</v>
      </c>
      <c r="F414" s="40">
        <v>1.0649225545070053</v>
      </c>
    </row>
    <row r="415" spans="3:6" x14ac:dyDescent="0.2">
      <c r="C415" s="38" t="s">
        <v>1550</v>
      </c>
      <c r="D415" s="40">
        <v>2</v>
      </c>
      <c r="E415" s="40">
        <v>1.7427871592131987</v>
      </c>
      <c r="F415" s="40">
        <v>1.2460581125518839</v>
      </c>
    </row>
    <row r="416" spans="3:6" x14ac:dyDescent="0.2">
      <c r="C416" s="38" t="s">
        <v>1551</v>
      </c>
      <c r="D416" s="40">
        <v>2</v>
      </c>
      <c r="E416" s="40">
        <v>2.6688049966803158</v>
      </c>
      <c r="F416" s="40">
        <v>1.0966417116575284</v>
      </c>
    </row>
    <row r="417" spans="3:6" x14ac:dyDescent="0.2">
      <c r="C417" s="38" t="s">
        <v>1552</v>
      </c>
      <c r="D417" s="40">
        <v>2</v>
      </c>
      <c r="E417" s="40">
        <v>1.840915357568413</v>
      </c>
      <c r="F417" s="40">
        <v>1.1800182603791203</v>
      </c>
    </row>
    <row r="418" spans="3:6" x14ac:dyDescent="0.2">
      <c r="C418" s="38" t="s">
        <v>1553</v>
      </c>
      <c r="D418" s="40">
        <v>2</v>
      </c>
      <c r="E418" s="40">
        <v>2.608548966333458</v>
      </c>
      <c r="F418" s="40">
        <v>1.0679750190997905</v>
      </c>
    </row>
    <row r="419" spans="3:6" x14ac:dyDescent="0.2">
      <c r="C419" s="38" t="s">
        <v>1554</v>
      </c>
      <c r="D419" s="40">
        <v>2</v>
      </c>
      <c r="E419" s="40">
        <v>2.6688049966803158</v>
      </c>
      <c r="F419" s="40">
        <v>1.0966417116575284</v>
      </c>
    </row>
    <row r="420" spans="3:6" x14ac:dyDescent="0.2">
      <c r="C420" s="38" t="s">
        <v>1555</v>
      </c>
      <c r="D420" s="40">
        <v>2</v>
      </c>
      <c r="E420" s="40">
        <v>2.0177701184562231</v>
      </c>
      <c r="F420" s="40">
        <v>0.98327979985445135</v>
      </c>
    </row>
    <row r="421" spans="3:6" x14ac:dyDescent="0.2">
      <c r="C421" s="38" t="s">
        <v>1556</v>
      </c>
      <c r="D421" s="40">
        <v>2</v>
      </c>
      <c r="E421" s="40">
        <v>2.1000681648706929</v>
      </c>
      <c r="F421" s="40">
        <v>1.0649225545070053</v>
      </c>
    </row>
    <row r="422" spans="3:6" x14ac:dyDescent="0.2">
      <c r="C422" s="38" t="s">
        <v>1557</v>
      </c>
      <c r="D422" s="40">
        <v>2</v>
      </c>
      <c r="E422" s="40">
        <v>1.840915357568413</v>
      </c>
      <c r="F422" s="40">
        <v>1.1800182603791203</v>
      </c>
    </row>
    <row r="423" spans="3:6" x14ac:dyDescent="0.2">
      <c r="C423" s="38" t="s">
        <v>1558</v>
      </c>
      <c r="D423" s="40">
        <v>2</v>
      </c>
      <c r="E423" s="40">
        <v>2.6000841041392055</v>
      </c>
      <c r="F423" s="40">
        <v>1.0866237226414361</v>
      </c>
    </row>
    <row r="424" spans="3:6" x14ac:dyDescent="0.2">
      <c r="C424" s="38" t="s">
        <v>1559</v>
      </c>
      <c r="D424" s="40">
        <v>2</v>
      </c>
      <c r="E424" s="40">
        <v>1.7427871592131987</v>
      </c>
      <c r="F424" s="40">
        <v>1.2460581125518839</v>
      </c>
    </row>
    <row r="425" spans="3:6" x14ac:dyDescent="0.2">
      <c r="C425" s="38" t="s">
        <v>1560</v>
      </c>
      <c r="D425" s="40">
        <v>2</v>
      </c>
      <c r="E425" s="40">
        <v>2.2628651027630147</v>
      </c>
      <c r="F425" s="40">
        <v>1.0375510727841304</v>
      </c>
    </row>
    <row r="426" spans="3:6" x14ac:dyDescent="0.2">
      <c r="C426" s="38" t="s">
        <v>1561</v>
      </c>
      <c r="D426" s="40">
        <v>1</v>
      </c>
      <c r="E426" s="40">
        <v>1.4755623634506292</v>
      </c>
      <c r="F426" s="40">
        <v>1.492741777834677</v>
      </c>
    </row>
    <row r="427" spans="3:6" x14ac:dyDescent="0.2">
      <c r="C427" s="38" t="s">
        <v>1562</v>
      </c>
      <c r="D427" s="40">
        <v>2</v>
      </c>
      <c r="E427" s="40">
        <v>3.0071994709960088</v>
      </c>
      <c r="F427" s="40">
        <v>1.2930515986706979</v>
      </c>
    </row>
    <row r="428" spans="3:6" x14ac:dyDescent="0.2">
      <c r="C428" s="38" t="s">
        <v>1563</v>
      </c>
      <c r="D428" s="40">
        <v>2</v>
      </c>
      <c r="E428" s="40">
        <v>1.5185971356805106</v>
      </c>
      <c r="F428" s="40">
        <v>1.2268007818503497</v>
      </c>
    </row>
    <row r="429" spans="3:6" x14ac:dyDescent="0.2">
      <c r="C429" s="38" t="s">
        <v>1564</v>
      </c>
      <c r="D429" s="40">
        <v>2</v>
      </c>
      <c r="E429" s="40">
        <v>1.603352715892294</v>
      </c>
      <c r="F429" s="40">
        <v>1.3615849822022434</v>
      </c>
    </row>
    <row r="430" spans="3:6" x14ac:dyDescent="0.2">
      <c r="C430" s="38" t="s">
        <v>1565</v>
      </c>
      <c r="D430" s="40">
        <v>2</v>
      </c>
      <c r="E430" s="40">
        <v>2.8312823859670448</v>
      </c>
      <c r="F430" s="40">
        <v>1.1885763426111722</v>
      </c>
    </row>
    <row r="431" spans="3:6" x14ac:dyDescent="0.2">
      <c r="C431" s="38" t="s">
        <v>1566</v>
      </c>
      <c r="D431" s="40">
        <v>1</v>
      </c>
      <c r="E431" s="40">
        <v>1.4360986766533899</v>
      </c>
      <c r="F431" s="40">
        <v>1.5392573320166951</v>
      </c>
    </row>
    <row r="432" spans="3:6" x14ac:dyDescent="0.2">
      <c r="C432" s="38" t="s">
        <v>1567</v>
      </c>
      <c r="D432" s="40">
        <v>2</v>
      </c>
      <c r="E432" s="40">
        <v>1.3652621038767041</v>
      </c>
      <c r="F432" s="40">
        <v>1.3530201420507233</v>
      </c>
    </row>
    <row r="433" spans="3:6" x14ac:dyDescent="0.2">
      <c r="C433" s="38" t="s">
        <v>1568</v>
      </c>
      <c r="D433" s="40">
        <v>2</v>
      </c>
      <c r="E433" s="40">
        <v>1.840915357568413</v>
      </c>
      <c r="F433" s="40">
        <v>1.1800182603791203</v>
      </c>
    </row>
    <row r="434" spans="3:6" x14ac:dyDescent="0.2">
      <c r="C434" s="38" t="s">
        <v>1569</v>
      </c>
      <c r="D434" s="40">
        <v>2</v>
      </c>
      <c r="E434" s="40">
        <v>1.7904194176642314</v>
      </c>
      <c r="F434" s="40">
        <v>1.0605680543454732</v>
      </c>
    </row>
    <row r="435" spans="3:6" x14ac:dyDescent="0.2">
      <c r="C435" s="38" t="s">
        <v>1570</v>
      </c>
      <c r="D435" s="40">
        <v>2</v>
      </c>
      <c r="E435" s="40">
        <v>2.7897805315011368</v>
      </c>
      <c r="F435" s="40">
        <v>1.1623675627541725</v>
      </c>
    </row>
    <row r="436" spans="3:6" x14ac:dyDescent="0.2">
      <c r="C436" s="38" t="s">
        <v>1571</v>
      </c>
      <c r="D436" s="40">
        <v>2</v>
      </c>
      <c r="E436" s="40">
        <v>2.72921893802976</v>
      </c>
      <c r="F436" s="40">
        <v>1.1281839153795419</v>
      </c>
    </row>
    <row r="437" spans="3:6" x14ac:dyDescent="0.2">
      <c r="C437" s="38" t="s">
        <v>1572</v>
      </c>
      <c r="D437" s="40">
        <v>2</v>
      </c>
      <c r="E437" s="40">
        <v>1.7347800446519737</v>
      </c>
      <c r="F437" s="40">
        <v>1.0883954742152475</v>
      </c>
    </row>
    <row r="438" spans="3:6" x14ac:dyDescent="0.2">
      <c r="C438" s="38" t="s">
        <v>1573</v>
      </c>
      <c r="D438" s="40">
        <v>2</v>
      </c>
      <c r="E438" s="40">
        <v>1.57155437224789</v>
      </c>
      <c r="F438" s="40">
        <v>1.1885899396185911</v>
      </c>
    </row>
    <row r="439" spans="3:6" x14ac:dyDescent="0.2">
      <c r="C439" s="38" t="s">
        <v>1574</v>
      </c>
      <c r="D439" s="40">
        <v>2</v>
      </c>
      <c r="E439" s="40">
        <v>2.3737503579095169</v>
      </c>
      <c r="F439" s="40">
        <v>1.0386358941262164</v>
      </c>
    </row>
    <row r="440" spans="3:6" x14ac:dyDescent="0.2">
      <c r="C440" s="38" t="s">
        <v>1575</v>
      </c>
      <c r="D440" s="40">
        <v>2</v>
      </c>
      <c r="E440" s="40">
        <v>1.4664974861589928</v>
      </c>
      <c r="F440" s="40">
        <v>1.2670666016365266</v>
      </c>
    </row>
    <row r="441" spans="3:6" x14ac:dyDescent="0.2">
      <c r="C441" s="38" t="s">
        <v>1576</v>
      </c>
      <c r="D441" s="40">
        <v>2</v>
      </c>
      <c r="E441" s="40">
        <v>1.57155437224789</v>
      </c>
      <c r="F441" s="40">
        <v>1.1885899396185911</v>
      </c>
    </row>
    <row r="442" spans="3:6" x14ac:dyDescent="0.2">
      <c r="C442" s="38" t="s">
        <v>1577</v>
      </c>
      <c r="D442" s="40">
        <v>2</v>
      </c>
      <c r="E442" s="40">
        <v>2.6574767632940532</v>
      </c>
      <c r="F442" s="40">
        <v>1.1075001197458547</v>
      </c>
    </row>
    <row r="443" spans="3:6" x14ac:dyDescent="0.2">
      <c r="C443" s="38" t="s">
        <v>1578</v>
      </c>
      <c r="D443" s="40">
        <v>2</v>
      </c>
      <c r="E443" s="40">
        <v>2.3737503579095169</v>
      </c>
      <c r="F443" s="40">
        <v>1.0386358941262164</v>
      </c>
    </row>
    <row r="444" spans="3:6" x14ac:dyDescent="0.2">
      <c r="C444" s="38" t="s">
        <v>1579</v>
      </c>
      <c r="D444" s="40">
        <v>2</v>
      </c>
      <c r="E444" s="40">
        <v>2.6000841041392055</v>
      </c>
      <c r="F444" s="40">
        <v>1.0866237226414361</v>
      </c>
    </row>
    <row r="445" spans="3:6" x14ac:dyDescent="0.2">
      <c r="C445" s="38" t="s">
        <v>1580</v>
      </c>
      <c r="D445" s="40">
        <v>2</v>
      </c>
      <c r="E445" s="40">
        <v>1.9602964979095401</v>
      </c>
      <c r="F445" s="40">
        <v>0.99706833858261101</v>
      </c>
    </row>
    <row r="446" spans="3:6" x14ac:dyDescent="0.2">
      <c r="C446" s="38" t="s">
        <v>1581</v>
      </c>
      <c r="D446" s="40">
        <v>2</v>
      </c>
      <c r="E446" s="40">
        <v>1.4664974861589928</v>
      </c>
      <c r="F446" s="40">
        <v>1.2670666016365266</v>
      </c>
    </row>
    <row r="447" spans="3:6" x14ac:dyDescent="0.2">
      <c r="C447" s="38" t="s">
        <v>1582</v>
      </c>
      <c r="D447" s="40">
        <v>2</v>
      </c>
      <c r="E447" s="40">
        <v>1.4664974861589928</v>
      </c>
      <c r="F447" s="40">
        <v>1.2670666016365266</v>
      </c>
    </row>
    <row r="448" spans="3:6" x14ac:dyDescent="0.2">
      <c r="C448" s="38" t="s">
        <v>1583</v>
      </c>
      <c r="D448" s="40">
        <v>2</v>
      </c>
      <c r="E448" s="40">
        <v>2.6574767632940532</v>
      </c>
      <c r="F448" s="40">
        <v>1.1075001197458547</v>
      </c>
    </row>
    <row r="449" spans="3:6" x14ac:dyDescent="0.2">
      <c r="C449" s="38" t="s">
        <v>1584</v>
      </c>
      <c r="D449" s="40">
        <v>2</v>
      </c>
      <c r="E449" s="40">
        <v>2.3180946630940489</v>
      </c>
      <c r="F449" s="40">
        <v>1.0361354275274206</v>
      </c>
    </row>
    <row r="450" spans="3:6" x14ac:dyDescent="0.2">
      <c r="C450" s="38" t="s">
        <v>1585</v>
      </c>
      <c r="D450" s="40">
        <v>2</v>
      </c>
      <c r="E450" s="40">
        <v>1.6797158736953957</v>
      </c>
      <c r="F450" s="40">
        <v>1.119164116443307</v>
      </c>
    </row>
    <row r="451" spans="3:6" x14ac:dyDescent="0.2">
      <c r="C451" s="38" t="s">
        <v>1586</v>
      </c>
      <c r="D451" s="40">
        <v>2</v>
      </c>
      <c r="E451" s="40">
        <v>2.7151522327755959</v>
      </c>
      <c r="F451" s="40">
        <v>1.1315853554703839</v>
      </c>
    </row>
    <row r="452" spans="3:6" x14ac:dyDescent="0.2">
      <c r="C452" s="38" t="s">
        <v>1587</v>
      </c>
      <c r="D452" s="40">
        <v>2</v>
      </c>
      <c r="E452" s="40">
        <v>2.7897805315011368</v>
      </c>
      <c r="F452" s="40">
        <v>1.1623675627541725</v>
      </c>
    </row>
    <row r="453" spans="3:6" x14ac:dyDescent="0.2">
      <c r="C453" s="38" t="s">
        <v>1588</v>
      </c>
      <c r="D453" s="40">
        <v>2</v>
      </c>
      <c r="E453" s="40">
        <v>1.9602964979095401</v>
      </c>
      <c r="F453" s="40">
        <v>0.99706833858261101</v>
      </c>
    </row>
    <row r="454" spans="3:6" x14ac:dyDescent="0.2">
      <c r="C454" s="38" t="s">
        <v>1589</v>
      </c>
      <c r="D454" s="40">
        <v>2</v>
      </c>
      <c r="E454" s="40">
        <v>2.5484620479930413</v>
      </c>
      <c r="F454" s="40">
        <v>1.0424210953080548</v>
      </c>
    </row>
    <row r="455" spans="3:6" x14ac:dyDescent="0.2">
      <c r="C455" s="38" t="s">
        <v>1590</v>
      </c>
      <c r="D455" s="40">
        <v>1</v>
      </c>
      <c r="E455" s="40">
        <v>1.0566318955971084</v>
      </c>
      <c r="F455" s="40">
        <v>1.6955158043645122</v>
      </c>
    </row>
    <row r="456" spans="3:6" x14ac:dyDescent="0.2">
      <c r="C456" s="38" t="s">
        <v>1591</v>
      </c>
      <c r="D456" s="40">
        <v>2</v>
      </c>
      <c r="E456" s="40">
        <v>2.5484620479930413</v>
      </c>
      <c r="F456" s="40">
        <v>1.0424210953080548</v>
      </c>
    </row>
    <row r="457" spans="3:6" x14ac:dyDescent="0.2">
      <c r="C457" s="38" t="s">
        <v>1592</v>
      </c>
      <c r="D457" s="40">
        <v>2</v>
      </c>
      <c r="E457" s="40">
        <v>2.0756092221324507</v>
      </c>
      <c r="F457" s="40">
        <v>0.97347653215048513</v>
      </c>
    </row>
    <row r="458" spans="3:6" x14ac:dyDescent="0.2">
      <c r="C458" s="38" t="s">
        <v>1593</v>
      </c>
      <c r="D458" s="40">
        <v>2</v>
      </c>
      <c r="E458" s="40">
        <v>2.3180946630940489</v>
      </c>
      <c r="F458" s="40">
        <v>1.0361354275274206</v>
      </c>
    </row>
    <row r="459" spans="3:6" x14ac:dyDescent="0.2">
      <c r="C459" s="38" t="s">
        <v>1594</v>
      </c>
      <c r="D459" s="40">
        <v>2</v>
      </c>
      <c r="E459" s="40">
        <v>2.0468942099514882</v>
      </c>
      <c r="F459" s="40">
        <v>1.08142944982454</v>
      </c>
    </row>
    <row r="460" spans="3:6" x14ac:dyDescent="0.2">
      <c r="C460" s="38" t="s">
        <v>1595</v>
      </c>
      <c r="D460" s="40">
        <v>2</v>
      </c>
      <c r="E460" s="40">
        <v>2.7897805315011368</v>
      </c>
      <c r="F460" s="40">
        <v>1.1623675627541725</v>
      </c>
    </row>
    <row r="461" spans="3:6" x14ac:dyDescent="0.2">
      <c r="C461" s="38" t="s">
        <v>1596</v>
      </c>
      <c r="D461" s="40">
        <v>2</v>
      </c>
      <c r="E461" s="40">
        <v>1.57155437224789</v>
      </c>
      <c r="F461" s="40">
        <v>1.1885899396185911</v>
      </c>
    </row>
    <row r="462" spans="3:6" x14ac:dyDescent="0.2">
      <c r="C462" s="38" t="s">
        <v>1597</v>
      </c>
      <c r="D462" s="40">
        <v>2</v>
      </c>
      <c r="E462" s="40">
        <v>2.0756092221324507</v>
      </c>
      <c r="F462" s="40">
        <v>0.97347653215048513</v>
      </c>
    </row>
    <row r="463" spans="3:6" x14ac:dyDescent="0.2">
      <c r="C463" s="38" t="s">
        <v>1598</v>
      </c>
      <c r="D463" s="40">
        <v>2</v>
      </c>
      <c r="E463" s="40">
        <v>2.6688049966803158</v>
      </c>
      <c r="F463" s="40">
        <v>1.0966417116575284</v>
      </c>
    </row>
    <row r="464" spans="3:6" x14ac:dyDescent="0.2">
      <c r="C464" s="38" t="s">
        <v>1599</v>
      </c>
      <c r="D464" s="40">
        <v>2</v>
      </c>
      <c r="E464" s="40">
        <v>1.5185971356805106</v>
      </c>
      <c r="F464" s="40">
        <v>1.2268007818503497</v>
      </c>
    </row>
    <row r="465" spans="3:6" x14ac:dyDescent="0.2">
      <c r="C465" s="38" t="s">
        <v>1600</v>
      </c>
      <c r="D465" s="40">
        <v>2</v>
      </c>
      <c r="E465" s="40">
        <v>2.72921893802976</v>
      </c>
      <c r="F465" s="40">
        <v>1.1281839153795419</v>
      </c>
    </row>
    <row r="466" spans="3:6" x14ac:dyDescent="0.2">
      <c r="C466" s="38" t="s">
        <v>1601</v>
      </c>
      <c r="D466" s="40">
        <v>2</v>
      </c>
      <c r="E466" s="40">
        <v>2.608548966333458</v>
      </c>
      <c r="F466" s="40">
        <v>1.0679750190997905</v>
      </c>
    </row>
    <row r="467" spans="3:6" x14ac:dyDescent="0.2">
      <c r="C467" s="38" t="s">
        <v>1602</v>
      </c>
      <c r="D467" s="40">
        <v>1</v>
      </c>
      <c r="E467" s="40">
        <v>1.1781655627288887</v>
      </c>
      <c r="F467" s="40">
        <v>1.5422571052180121</v>
      </c>
    </row>
    <row r="468" spans="3:6" x14ac:dyDescent="0.2">
      <c r="C468" s="38" t="s">
        <v>1603</v>
      </c>
      <c r="D468" s="40">
        <v>1</v>
      </c>
      <c r="E468" s="40">
        <v>1.1781655627288887</v>
      </c>
      <c r="F468" s="40">
        <v>1.5422571052180121</v>
      </c>
    </row>
    <row r="469" spans="3:6" x14ac:dyDescent="0.2">
      <c r="C469" s="38" t="s">
        <v>1604</v>
      </c>
      <c r="D469" s="40">
        <v>2</v>
      </c>
      <c r="E469" s="40">
        <v>2.4885564914645646</v>
      </c>
      <c r="F469" s="40">
        <v>1.0202138693986154</v>
      </c>
    </row>
    <row r="470" spans="3:6" x14ac:dyDescent="0.2">
      <c r="C470" s="38" t="s">
        <v>1605</v>
      </c>
      <c r="D470" s="40">
        <v>2</v>
      </c>
      <c r="E470" s="40">
        <v>2.4885564914645646</v>
      </c>
      <c r="F470" s="40">
        <v>1.0202138693986154</v>
      </c>
    </row>
    <row r="471" spans="3:6" x14ac:dyDescent="0.2">
      <c r="C471" s="38" t="s">
        <v>1606</v>
      </c>
      <c r="D471" s="40">
        <v>2</v>
      </c>
      <c r="E471" s="40">
        <v>2.4288457162215891</v>
      </c>
      <c r="F471" s="40">
        <v>1.001575977912484</v>
      </c>
    </row>
    <row r="472" spans="3:6" x14ac:dyDescent="0.2">
      <c r="C472" s="38" t="s">
        <v>1607</v>
      </c>
      <c r="D472" s="40">
        <v>2</v>
      </c>
      <c r="E472" s="40">
        <v>1.840915357568413</v>
      </c>
      <c r="F472" s="40">
        <v>1.1800182603791203</v>
      </c>
    </row>
    <row r="473" spans="3:6" x14ac:dyDescent="0.2">
      <c r="C473" s="38" t="s">
        <v>1608</v>
      </c>
      <c r="D473" s="40">
        <v>2</v>
      </c>
      <c r="E473" s="40">
        <v>2.608548966333458</v>
      </c>
      <c r="F473" s="40">
        <v>1.0679750190997905</v>
      </c>
    </row>
    <row r="474" spans="3:6" x14ac:dyDescent="0.2">
      <c r="C474" s="38" t="s">
        <v>1609</v>
      </c>
      <c r="D474" s="40">
        <v>2</v>
      </c>
      <c r="E474" s="40">
        <v>1.840915357568413</v>
      </c>
      <c r="F474" s="40">
        <v>1.1800182603791203</v>
      </c>
    </row>
    <row r="475" spans="3:6" x14ac:dyDescent="0.2">
      <c r="C475" s="38" t="s">
        <v>1610</v>
      </c>
      <c r="D475" s="40">
        <v>1</v>
      </c>
      <c r="E475" s="40">
        <v>1.3984269843603672</v>
      </c>
      <c r="F475" s="40">
        <v>1.5869693613580824</v>
      </c>
    </row>
    <row r="476" spans="3:6" x14ac:dyDescent="0.2">
      <c r="C476" s="38" t="s">
        <v>1611</v>
      </c>
      <c r="D476" s="40">
        <v>2</v>
      </c>
      <c r="E476" s="40">
        <v>1.603352715892294</v>
      </c>
      <c r="F476" s="40">
        <v>1.3615849822022434</v>
      </c>
    </row>
    <row r="477" spans="3:6" x14ac:dyDescent="0.2">
      <c r="C477" s="38" t="s">
        <v>1612</v>
      </c>
      <c r="D477" s="40">
        <v>2</v>
      </c>
      <c r="E477" s="40">
        <v>1.8912920823367436</v>
      </c>
      <c r="F477" s="40">
        <v>1.1508777014027474</v>
      </c>
    </row>
    <row r="478" spans="3:6" x14ac:dyDescent="0.2">
      <c r="C478" s="38" t="s">
        <v>1613</v>
      </c>
      <c r="D478" s="40">
        <v>1</v>
      </c>
      <c r="E478" s="40">
        <v>1.4360986766533899</v>
      </c>
      <c r="F478" s="40">
        <v>1.5392573320166951</v>
      </c>
    </row>
    <row r="479" spans="3:6" x14ac:dyDescent="0.2">
      <c r="C479" s="38" t="s">
        <v>1614</v>
      </c>
      <c r="D479" s="40">
        <v>2</v>
      </c>
      <c r="E479" s="40">
        <v>1.57155437224789</v>
      </c>
      <c r="F479" s="40">
        <v>1.1885899396185911</v>
      </c>
    </row>
    <row r="480" spans="3:6" x14ac:dyDescent="0.2">
      <c r="C480" s="38" t="s">
        <v>1615</v>
      </c>
      <c r="D480" s="40">
        <v>2</v>
      </c>
      <c r="E480" s="40">
        <v>2.0177701184562231</v>
      </c>
      <c r="F480" s="40">
        <v>0.98327979985445135</v>
      </c>
    </row>
    <row r="481" spans="3:6" x14ac:dyDescent="0.2">
      <c r="C481" s="38" t="s">
        <v>1616</v>
      </c>
      <c r="D481" s="40">
        <v>1</v>
      </c>
      <c r="E481" s="40">
        <v>1.1627089446381125</v>
      </c>
      <c r="F481" s="40">
        <v>2.4514905230842148</v>
      </c>
    </row>
    <row r="482" spans="3:6" x14ac:dyDescent="0.2">
      <c r="C482" s="38" t="s">
        <v>1617</v>
      </c>
      <c r="D482" s="40">
        <v>2</v>
      </c>
      <c r="E482" s="40">
        <v>2.0177701184562231</v>
      </c>
      <c r="F482" s="40">
        <v>0.98327979985445135</v>
      </c>
    </row>
    <row r="483" spans="3:6" x14ac:dyDescent="0.2">
      <c r="C483" s="38" t="s">
        <v>1618</v>
      </c>
      <c r="D483" s="40">
        <v>1</v>
      </c>
      <c r="E483" s="40">
        <v>0.87245258752831845</v>
      </c>
      <c r="F483" s="40">
        <v>2.3644780346173033</v>
      </c>
    </row>
    <row r="484" spans="3:6" x14ac:dyDescent="0.2">
      <c r="C484" s="38" t="s">
        <v>1619</v>
      </c>
      <c r="D484" s="40">
        <v>1</v>
      </c>
      <c r="E484" s="40">
        <v>1.3984269843603672</v>
      </c>
      <c r="F484" s="40">
        <v>1.5869693613580824</v>
      </c>
    </row>
    <row r="485" spans="3:6" x14ac:dyDescent="0.2">
      <c r="C485" s="38" t="s">
        <v>1620</v>
      </c>
      <c r="D485" s="40">
        <v>2</v>
      </c>
      <c r="E485" s="40">
        <v>2.6574767632940532</v>
      </c>
      <c r="F485" s="40">
        <v>1.1075001197458547</v>
      </c>
    </row>
    <row r="486" spans="3:6" x14ac:dyDescent="0.2">
      <c r="C486" s="38" t="s">
        <v>1621</v>
      </c>
      <c r="D486" s="40">
        <v>2</v>
      </c>
      <c r="E486" s="40">
        <v>2.2628651027630147</v>
      </c>
      <c r="F486" s="40">
        <v>1.0375510727841304</v>
      </c>
    </row>
    <row r="487" spans="3:6" x14ac:dyDescent="0.2">
      <c r="C487" s="38" t="s">
        <v>1622</v>
      </c>
      <c r="D487" s="40">
        <v>2</v>
      </c>
      <c r="E487" s="40">
        <v>2.6000841041392055</v>
      </c>
      <c r="F487" s="40">
        <v>1.0866237226414361</v>
      </c>
    </row>
    <row r="488" spans="3:6" x14ac:dyDescent="0.2">
      <c r="C488" s="38" t="s">
        <v>1623</v>
      </c>
      <c r="D488" s="40">
        <v>2</v>
      </c>
      <c r="E488" s="40">
        <v>1.791389535416801</v>
      </c>
      <c r="F488" s="40">
        <v>1.211812777172391</v>
      </c>
    </row>
    <row r="489" spans="3:6" x14ac:dyDescent="0.2">
      <c r="C489" s="38" t="s">
        <v>1624</v>
      </c>
      <c r="D489" s="40">
        <v>2</v>
      </c>
      <c r="E489" s="40">
        <v>1.7427871592131987</v>
      </c>
      <c r="F489" s="40">
        <v>1.2460581125518839</v>
      </c>
    </row>
    <row r="490" spans="3:6" x14ac:dyDescent="0.2">
      <c r="C490" s="38" t="s">
        <v>1625</v>
      </c>
      <c r="D490" s="40">
        <v>2</v>
      </c>
      <c r="E490" s="40">
        <v>1.4153501313004651</v>
      </c>
      <c r="F490" s="40">
        <v>1.3091978034143068</v>
      </c>
    </row>
    <row r="491" spans="3:6" x14ac:dyDescent="0.2">
      <c r="C491" s="38" t="s">
        <v>1626</v>
      </c>
      <c r="D491" s="40">
        <v>2</v>
      </c>
      <c r="E491" s="40">
        <v>2.3737503579095169</v>
      </c>
      <c r="F491" s="40">
        <v>1.0386358941262164</v>
      </c>
    </row>
    <row r="492" spans="3:6" x14ac:dyDescent="0.2">
      <c r="C492" s="38" t="s">
        <v>1627</v>
      </c>
      <c r="D492" s="40">
        <v>2</v>
      </c>
      <c r="E492" s="40">
        <v>2.8897057551470042</v>
      </c>
      <c r="F492" s="40">
        <v>1.2210704837301214</v>
      </c>
    </row>
    <row r="493" spans="3:6" x14ac:dyDescent="0.2">
      <c r="C493" s="38" t="s">
        <v>1628</v>
      </c>
      <c r="D493" s="40">
        <v>2</v>
      </c>
      <c r="E493" s="40">
        <v>1.7427871592131987</v>
      </c>
      <c r="F493" s="40">
        <v>1.2460581125518839</v>
      </c>
    </row>
    <row r="494" spans="3:6" x14ac:dyDescent="0.2">
      <c r="C494" s="38" t="s">
        <v>1629</v>
      </c>
      <c r="D494" s="40">
        <v>1</v>
      </c>
      <c r="E494" s="40">
        <v>1.2226428226177364</v>
      </c>
      <c r="F494" s="40">
        <v>1.4931169943689333</v>
      </c>
    </row>
    <row r="495" spans="3:6" x14ac:dyDescent="0.2">
      <c r="C495" s="38" t="s">
        <v>1630</v>
      </c>
      <c r="D495" s="40">
        <v>2</v>
      </c>
      <c r="E495" s="40">
        <v>2.3180946630940489</v>
      </c>
      <c r="F495" s="40">
        <v>1.0361354275274206</v>
      </c>
    </row>
    <row r="496" spans="3:6" x14ac:dyDescent="0.2">
      <c r="C496" s="38" t="s">
        <v>1631</v>
      </c>
      <c r="D496" s="40">
        <v>2</v>
      </c>
      <c r="E496" s="40">
        <v>1.9602964979095401</v>
      </c>
      <c r="F496" s="40">
        <v>0.99706833858261101</v>
      </c>
    </row>
    <row r="497" spans="3:6" x14ac:dyDescent="0.2">
      <c r="C497" s="38" t="s">
        <v>1632</v>
      </c>
      <c r="D497" s="40">
        <v>2</v>
      </c>
      <c r="E497" s="40">
        <v>1.6951876586042038</v>
      </c>
      <c r="F497" s="40">
        <v>1.2825579650224261</v>
      </c>
    </row>
    <row r="498" spans="3:6" x14ac:dyDescent="0.2">
      <c r="C498" s="38" t="s">
        <v>1633</v>
      </c>
      <c r="D498" s="40">
        <v>2</v>
      </c>
      <c r="E498" s="40">
        <v>2.7151522327755959</v>
      </c>
      <c r="F498" s="40">
        <v>1.1315853554703839</v>
      </c>
    </row>
    <row r="499" spans="3:6" x14ac:dyDescent="0.2">
      <c r="C499" s="38" t="s">
        <v>1634</v>
      </c>
      <c r="D499" s="40">
        <v>2</v>
      </c>
      <c r="E499" s="40">
        <v>2.4885564914645646</v>
      </c>
      <c r="F499" s="40">
        <v>1.0202138693986154</v>
      </c>
    </row>
    <row r="500" spans="3:6" x14ac:dyDescent="0.2">
      <c r="C500" s="38" t="s">
        <v>1635</v>
      </c>
      <c r="D500" s="40">
        <v>2</v>
      </c>
      <c r="E500" s="40">
        <v>2.7730928667631694</v>
      </c>
      <c r="F500" s="40">
        <v>1.1586793426315114</v>
      </c>
    </row>
    <row r="501" spans="3:6" x14ac:dyDescent="0.2">
      <c r="C501" s="38" t="s">
        <v>1636</v>
      </c>
      <c r="D501" s="40">
        <v>2</v>
      </c>
      <c r="E501" s="40">
        <v>1.840915357568413</v>
      </c>
      <c r="F501" s="40">
        <v>1.1800182603791203</v>
      </c>
    </row>
    <row r="502" spans="3:6" x14ac:dyDescent="0.2">
      <c r="C502" s="38" t="s">
        <v>1637</v>
      </c>
      <c r="D502" s="40">
        <v>2</v>
      </c>
      <c r="E502" s="40">
        <v>2.1922679876507254</v>
      </c>
      <c r="F502" s="40">
        <v>0.96626179107092569</v>
      </c>
    </row>
    <row r="503" spans="3:6" x14ac:dyDescent="0.2">
      <c r="C503" s="38" t="s">
        <v>1638</v>
      </c>
      <c r="D503" s="40">
        <v>2</v>
      </c>
      <c r="E503" s="40">
        <v>1.6252853688549191</v>
      </c>
      <c r="F503" s="40">
        <v>1.1526384652719279</v>
      </c>
    </row>
    <row r="504" spans="3:6" x14ac:dyDescent="0.2">
      <c r="C504" s="38" t="s">
        <v>1639</v>
      </c>
      <c r="D504" s="40">
        <v>2</v>
      </c>
      <c r="E504" s="40">
        <v>2.5429934035688957</v>
      </c>
      <c r="F504" s="40">
        <v>1.0691441506294583</v>
      </c>
    </row>
    <row r="505" spans="3:6" x14ac:dyDescent="0.2">
      <c r="C505" s="38" t="s">
        <v>1640</v>
      </c>
      <c r="D505" s="40">
        <v>1</v>
      </c>
      <c r="E505" s="40">
        <v>0.85974109468463822</v>
      </c>
      <c r="F505" s="40">
        <v>2.2487457864666167</v>
      </c>
    </row>
    <row r="506" spans="3:6" x14ac:dyDescent="0.2">
      <c r="C506" s="38" t="s">
        <v>1641</v>
      </c>
      <c r="D506" s="40">
        <v>2</v>
      </c>
      <c r="E506" s="40">
        <v>1.603352715892294</v>
      </c>
      <c r="F506" s="40">
        <v>1.3615849822022434</v>
      </c>
    </row>
    <row r="507" spans="3:6" x14ac:dyDescent="0.2">
      <c r="C507" s="38" t="s">
        <v>1642</v>
      </c>
      <c r="D507" s="40">
        <v>2</v>
      </c>
      <c r="E507" s="40">
        <v>1.4664974861589928</v>
      </c>
      <c r="F507" s="40">
        <v>1.2670666016365266</v>
      </c>
    </row>
    <row r="508" spans="3:6" x14ac:dyDescent="0.2">
      <c r="C508" s="38" t="s">
        <v>1643</v>
      </c>
      <c r="D508" s="40">
        <v>2</v>
      </c>
      <c r="E508" s="40">
        <v>1.840915357568413</v>
      </c>
      <c r="F508" s="40">
        <v>1.1800182603791203</v>
      </c>
    </row>
    <row r="509" spans="3:6" x14ac:dyDescent="0.2">
      <c r="C509" s="38" t="s">
        <v>1644</v>
      </c>
      <c r="D509" s="40">
        <v>2</v>
      </c>
      <c r="E509" s="40">
        <v>2.3737503579095169</v>
      </c>
      <c r="F509" s="40">
        <v>1.0386358941262164</v>
      </c>
    </row>
    <row r="510" spans="3:6" x14ac:dyDescent="0.2">
      <c r="C510" s="38" t="s">
        <v>1645</v>
      </c>
      <c r="D510" s="40">
        <v>2</v>
      </c>
      <c r="E510" s="40">
        <v>2.5429934035688957</v>
      </c>
      <c r="F510" s="40">
        <v>1.0691441506294583</v>
      </c>
    </row>
    <row r="511" spans="3:6" x14ac:dyDescent="0.2">
      <c r="C511" s="38" t="s">
        <v>1646</v>
      </c>
      <c r="D511" s="40">
        <v>2</v>
      </c>
      <c r="E511" s="40">
        <v>2.6688049966803158</v>
      </c>
      <c r="F511" s="40">
        <v>1.0966417116575284</v>
      </c>
    </row>
    <row r="512" spans="3:6" x14ac:dyDescent="0.2">
      <c r="C512" s="38" t="s">
        <v>1647</v>
      </c>
      <c r="D512" s="40">
        <v>2</v>
      </c>
      <c r="E512" s="40">
        <v>1.9424535074323084</v>
      </c>
      <c r="F512" s="40">
        <v>1.1245974271675976</v>
      </c>
    </row>
    <row r="513" spans="3:6" x14ac:dyDescent="0.2">
      <c r="C513" s="38" t="s">
        <v>1648</v>
      </c>
      <c r="D513" s="40">
        <v>2</v>
      </c>
      <c r="E513" s="40">
        <v>2.3737503579095169</v>
      </c>
      <c r="F513" s="40">
        <v>1.0386358941262164</v>
      </c>
    </row>
    <row r="514" spans="3:6" x14ac:dyDescent="0.2">
      <c r="C514" s="38" t="s">
        <v>1649</v>
      </c>
      <c r="D514" s="40">
        <v>2</v>
      </c>
      <c r="E514" s="40">
        <v>1.9032214714388802</v>
      </c>
      <c r="F514" s="40">
        <v>1.0146796931317636</v>
      </c>
    </row>
    <row r="515" spans="3:6" x14ac:dyDescent="0.2">
      <c r="C515" s="38" t="s">
        <v>1650</v>
      </c>
      <c r="D515" s="40">
        <v>2</v>
      </c>
      <c r="E515" s="40">
        <v>1.7904194176642314</v>
      </c>
      <c r="F515" s="40">
        <v>1.0605680543454732</v>
      </c>
    </row>
    <row r="516" spans="3:6" x14ac:dyDescent="0.2">
      <c r="C516" s="38" t="s">
        <v>1651</v>
      </c>
      <c r="D516" s="40">
        <v>2</v>
      </c>
      <c r="E516" s="40">
        <v>2.6574767632940532</v>
      </c>
      <c r="F516" s="40">
        <v>1.1075001197458547</v>
      </c>
    </row>
    <row r="517" spans="3:6" x14ac:dyDescent="0.2">
      <c r="C517" s="38" t="s">
        <v>1652</v>
      </c>
      <c r="D517" s="40">
        <v>2</v>
      </c>
      <c r="E517" s="40">
        <v>2.3737503579095169</v>
      </c>
      <c r="F517" s="40">
        <v>1.0386358941262164</v>
      </c>
    </row>
    <row r="518" spans="3:6" x14ac:dyDescent="0.2">
      <c r="C518" s="38" t="s">
        <v>1653</v>
      </c>
      <c r="D518" s="40">
        <v>2</v>
      </c>
      <c r="E518" s="40">
        <v>1.791389535416801</v>
      </c>
      <c r="F518" s="40">
        <v>1.211812777172391</v>
      </c>
    </row>
    <row r="519" spans="3:6" x14ac:dyDescent="0.2">
      <c r="C519" s="38" t="s">
        <v>1654</v>
      </c>
      <c r="D519" s="40">
        <v>2</v>
      </c>
      <c r="E519" s="40">
        <v>2.2080936529930586</v>
      </c>
      <c r="F519" s="40">
        <v>1.0428668821769977</v>
      </c>
    </row>
    <row r="520" spans="3:6" x14ac:dyDescent="0.2">
      <c r="C520" s="38" t="s">
        <v>1655</v>
      </c>
      <c r="D520" s="40">
        <v>2</v>
      </c>
      <c r="E520" s="40">
        <v>2.7730928667631694</v>
      </c>
      <c r="F520" s="40">
        <v>1.1586793426315114</v>
      </c>
    </row>
    <row r="521" spans="3:6" x14ac:dyDescent="0.2">
      <c r="C521" s="38" t="s">
        <v>1656</v>
      </c>
      <c r="D521" s="40">
        <v>2</v>
      </c>
      <c r="E521" s="40">
        <v>1.9602964979095401</v>
      </c>
      <c r="F521" s="40">
        <v>0.99706833858261101</v>
      </c>
    </row>
    <row r="522" spans="3:6" x14ac:dyDescent="0.2">
      <c r="C522" s="38" t="s">
        <v>1657</v>
      </c>
      <c r="D522" s="40">
        <v>2</v>
      </c>
      <c r="E522" s="40">
        <v>2.608548966333458</v>
      </c>
      <c r="F522" s="40">
        <v>1.0679750190997905</v>
      </c>
    </row>
    <row r="523" spans="3:6" x14ac:dyDescent="0.2">
      <c r="C523" s="38" t="s">
        <v>1658</v>
      </c>
      <c r="D523" s="40">
        <v>1</v>
      </c>
      <c r="E523" s="40">
        <v>1.5046131652094781</v>
      </c>
      <c r="F523" s="40">
        <v>3.1611792815969917</v>
      </c>
    </row>
    <row r="524" spans="3:6" x14ac:dyDescent="0.2">
      <c r="C524" s="38" t="s">
        <v>1659</v>
      </c>
      <c r="D524" s="40">
        <v>2</v>
      </c>
      <c r="E524" s="40">
        <v>2.1538152632762615</v>
      </c>
      <c r="F524" s="40">
        <v>1.0520237355191409</v>
      </c>
    </row>
    <row r="525" spans="3:6" x14ac:dyDescent="0.2">
      <c r="C525" s="38" t="s">
        <v>1660</v>
      </c>
      <c r="D525" s="40">
        <v>2</v>
      </c>
      <c r="E525" s="40">
        <v>2.4298029049974423</v>
      </c>
      <c r="F525" s="40">
        <v>1.0450243623022872</v>
      </c>
    </row>
    <row r="526" spans="3:6" x14ac:dyDescent="0.2">
      <c r="C526" s="38" t="s">
        <v>1661</v>
      </c>
      <c r="D526" s="40">
        <v>2</v>
      </c>
      <c r="E526" s="40">
        <v>2.4288457162215891</v>
      </c>
      <c r="F526" s="40">
        <v>1.001575977912484</v>
      </c>
    </row>
    <row r="527" spans="3:6" x14ac:dyDescent="0.2">
      <c r="C527" s="38" t="s">
        <v>1662</v>
      </c>
      <c r="D527" s="40">
        <v>2</v>
      </c>
      <c r="E527" s="40">
        <v>2.7730928667631694</v>
      </c>
      <c r="F527" s="40">
        <v>1.1586793426315114</v>
      </c>
    </row>
    <row r="528" spans="3:6" x14ac:dyDescent="0.2">
      <c r="C528" s="38" t="s">
        <v>1663</v>
      </c>
      <c r="D528" s="40">
        <v>2</v>
      </c>
      <c r="E528" s="40">
        <v>2.3737503579095169</v>
      </c>
      <c r="F528" s="40">
        <v>1.0386358941262164</v>
      </c>
    </row>
    <row r="529" spans="3:6" x14ac:dyDescent="0.2">
      <c r="C529" s="38" t="s">
        <v>1664</v>
      </c>
      <c r="D529" s="40">
        <v>2</v>
      </c>
      <c r="E529" s="40">
        <v>2.608548966333458</v>
      </c>
      <c r="F529" s="40">
        <v>1.0679750190997905</v>
      </c>
    </row>
    <row r="530" spans="3:6" x14ac:dyDescent="0.2">
      <c r="C530" s="38" t="s">
        <v>1665</v>
      </c>
      <c r="D530" s="40">
        <v>2</v>
      </c>
      <c r="E530" s="40">
        <v>1.840915357568413</v>
      </c>
      <c r="F530" s="40">
        <v>1.1800182603791203</v>
      </c>
    </row>
    <row r="531" spans="3:6" x14ac:dyDescent="0.2">
      <c r="C531" s="38" t="s">
        <v>1666</v>
      </c>
      <c r="D531" s="40">
        <v>2</v>
      </c>
      <c r="E531" s="40">
        <v>2.2628651027630147</v>
      </c>
      <c r="F531" s="40">
        <v>1.0375510727841304</v>
      </c>
    </row>
    <row r="532" spans="3:6" x14ac:dyDescent="0.2">
      <c r="C532" s="38" t="s">
        <v>1667</v>
      </c>
      <c r="D532" s="40">
        <v>1</v>
      </c>
      <c r="E532" s="40">
        <v>1.2687424975438144</v>
      </c>
      <c r="F532" s="40">
        <v>1.7878314353589979</v>
      </c>
    </row>
    <row r="533" spans="3:6" x14ac:dyDescent="0.2">
      <c r="C533" s="38" t="s">
        <v>1668</v>
      </c>
      <c r="D533" s="40">
        <v>2</v>
      </c>
      <c r="E533" s="40">
        <v>2.6574767632940532</v>
      </c>
      <c r="F533" s="40">
        <v>1.1075001197458547</v>
      </c>
    </row>
    <row r="534" spans="3:6" x14ac:dyDescent="0.2">
      <c r="C534" s="38" t="s">
        <v>1669</v>
      </c>
      <c r="D534" s="40">
        <v>2</v>
      </c>
      <c r="E534" s="40">
        <v>1.57155437224789</v>
      </c>
      <c r="F534" s="40">
        <v>1.1885899396185911</v>
      </c>
    </row>
    <row r="535" spans="3:6" x14ac:dyDescent="0.2">
      <c r="C535" s="38" t="s">
        <v>1670</v>
      </c>
      <c r="D535" s="40">
        <v>2</v>
      </c>
      <c r="E535" s="40">
        <v>2.0468942099514882</v>
      </c>
      <c r="F535" s="40">
        <v>1.08142944982454</v>
      </c>
    </row>
    <row r="536" spans="3:6" x14ac:dyDescent="0.2">
      <c r="C536" s="38" t="s">
        <v>1671</v>
      </c>
      <c r="D536" s="40">
        <v>2</v>
      </c>
      <c r="E536" s="40">
        <v>2.6688049966803158</v>
      </c>
      <c r="F536" s="40">
        <v>1.0966417116575284</v>
      </c>
    </row>
    <row r="537" spans="3:6" x14ac:dyDescent="0.2">
      <c r="C537" s="38" t="s">
        <v>1672</v>
      </c>
      <c r="D537" s="40">
        <v>2</v>
      </c>
      <c r="E537" s="40">
        <v>2.3180946630940489</v>
      </c>
      <c r="F537" s="40">
        <v>1.0361354275274206</v>
      </c>
    </row>
    <row r="538" spans="3:6" x14ac:dyDescent="0.2">
      <c r="C538" s="38" t="s">
        <v>1673</v>
      </c>
      <c r="D538" s="40">
        <v>2</v>
      </c>
      <c r="E538" s="40">
        <v>1.8912920823367436</v>
      </c>
      <c r="F538" s="40">
        <v>1.1508777014027474</v>
      </c>
    </row>
    <row r="539" spans="3:6" x14ac:dyDescent="0.2">
      <c r="C539" s="38" t="s">
        <v>1674</v>
      </c>
      <c r="D539" s="40">
        <v>1</v>
      </c>
      <c r="E539" s="40">
        <v>1.4755623634506292</v>
      </c>
      <c r="F539" s="40">
        <v>1.492741777834677</v>
      </c>
    </row>
    <row r="540" spans="3:6" x14ac:dyDescent="0.2">
      <c r="C540" s="38" t="s">
        <v>1675</v>
      </c>
      <c r="D540" s="40">
        <v>1</v>
      </c>
      <c r="E540" s="40">
        <v>1.2226428226177364</v>
      </c>
      <c r="F540" s="40">
        <v>1.4931169943689333</v>
      </c>
    </row>
    <row r="541" spans="3:6" x14ac:dyDescent="0.2">
      <c r="C541" s="38" t="s">
        <v>1676</v>
      </c>
      <c r="D541" s="40">
        <v>2</v>
      </c>
      <c r="E541" s="40">
        <v>2.3100688777062595</v>
      </c>
      <c r="F541" s="40">
        <v>0.97578744740412837</v>
      </c>
    </row>
    <row r="542" spans="3:6" x14ac:dyDescent="0.2">
      <c r="C542" s="38" t="s">
        <v>1677</v>
      </c>
      <c r="D542" s="40">
        <v>2</v>
      </c>
      <c r="E542" s="40">
        <v>1.9943392432609104</v>
      </c>
      <c r="F542" s="40">
        <v>1.1013822059784206</v>
      </c>
    </row>
    <row r="543" spans="3:6" x14ac:dyDescent="0.2">
      <c r="C543" s="38" t="s">
        <v>1678</v>
      </c>
      <c r="D543" s="40">
        <v>2</v>
      </c>
      <c r="E543" s="40">
        <v>1.4664974861589928</v>
      </c>
      <c r="F543" s="40">
        <v>1.2670666016365266</v>
      </c>
    </row>
    <row r="544" spans="3:6" x14ac:dyDescent="0.2">
      <c r="C544" s="38" t="s">
        <v>1679</v>
      </c>
      <c r="D544" s="40">
        <v>2</v>
      </c>
      <c r="E544" s="40">
        <v>2.1922679876507254</v>
      </c>
      <c r="F544" s="40">
        <v>0.96626179107092569</v>
      </c>
    </row>
    <row r="545" spans="3:6" x14ac:dyDescent="0.2">
      <c r="C545" s="38" t="s">
        <v>1680</v>
      </c>
      <c r="D545" s="40">
        <v>2</v>
      </c>
      <c r="E545" s="40">
        <v>3.0071994709960088</v>
      </c>
      <c r="F545" s="40">
        <v>1.2930515986706979</v>
      </c>
    </row>
    <row r="546" spans="3:6" x14ac:dyDescent="0.2">
      <c r="C546" s="38" t="s">
        <v>1681</v>
      </c>
      <c r="D546" s="40">
        <v>2</v>
      </c>
      <c r="E546" s="40">
        <v>2.5429934035688957</v>
      </c>
      <c r="F546" s="40">
        <v>1.0691441506294583</v>
      </c>
    </row>
    <row r="547" spans="3:6" x14ac:dyDescent="0.2">
      <c r="C547" s="38" t="s">
        <v>1682</v>
      </c>
      <c r="D547" s="40">
        <v>2</v>
      </c>
      <c r="E547" s="40">
        <v>2.4288457162215891</v>
      </c>
      <c r="F547" s="40">
        <v>1.001575977912484</v>
      </c>
    </row>
    <row r="548" spans="3:6" x14ac:dyDescent="0.2">
      <c r="C548" s="38" t="s">
        <v>1683</v>
      </c>
      <c r="D548" s="40">
        <v>2</v>
      </c>
      <c r="E548" s="40">
        <v>2.8897057551470042</v>
      </c>
      <c r="F548" s="40">
        <v>1.2210704837301214</v>
      </c>
    </row>
    <row r="549" spans="3:6" x14ac:dyDescent="0.2">
      <c r="C549" s="38" t="s">
        <v>1684</v>
      </c>
      <c r="D549" s="40">
        <v>2</v>
      </c>
      <c r="E549" s="40">
        <v>2.3100688777062595</v>
      </c>
      <c r="F549" s="40">
        <v>0.97578744740412837</v>
      </c>
    </row>
    <row r="550" spans="3:6" x14ac:dyDescent="0.2">
      <c r="C550" s="38" t="s">
        <v>1685</v>
      </c>
      <c r="D550" s="40">
        <v>2</v>
      </c>
      <c r="E550" s="40">
        <v>1.7904194176642314</v>
      </c>
      <c r="F550" s="40">
        <v>1.0605680543454732</v>
      </c>
    </row>
    <row r="551" spans="3:6" x14ac:dyDescent="0.2">
      <c r="C551" s="38" t="s">
        <v>1686</v>
      </c>
      <c r="D551" s="40">
        <v>2</v>
      </c>
      <c r="E551" s="40">
        <v>1.9943392432609104</v>
      </c>
      <c r="F551" s="40">
        <v>1.1013822059784206</v>
      </c>
    </row>
    <row r="552" spans="3:6" x14ac:dyDescent="0.2">
      <c r="C552" s="38" t="s">
        <v>1687</v>
      </c>
      <c r="D552" s="40">
        <v>2</v>
      </c>
      <c r="E552" s="40">
        <v>2.7897805315011368</v>
      </c>
      <c r="F552" s="40">
        <v>1.1623675627541725</v>
      </c>
    </row>
    <row r="553" spans="3:6" x14ac:dyDescent="0.2">
      <c r="C553" s="38" t="s">
        <v>1688</v>
      </c>
      <c r="D553" s="40">
        <v>2</v>
      </c>
      <c r="E553" s="40">
        <v>2.6688049966803158</v>
      </c>
      <c r="F553" s="40">
        <v>1.0966417116575284</v>
      </c>
    </row>
    <row r="554" spans="3:6" x14ac:dyDescent="0.2">
      <c r="C554" s="38" t="s">
        <v>1689</v>
      </c>
      <c r="D554" s="40">
        <v>2</v>
      </c>
      <c r="E554" s="40">
        <v>2.3737503579095169</v>
      </c>
      <c r="F554" s="40">
        <v>1.0386358941262164</v>
      </c>
    </row>
    <row r="555" spans="3:6" x14ac:dyDescent="0.2">
      <c r="C555" s="38" t="s">
        <v>1690</v>
      </c>
      <c r="D555" s="40">
        <v>1</v>
      </c>
      <c r="E555" s="40">
        <v>1.1526913961992644</v>
      </c>
      <c r="F555" s="40">
        <v>2.3938820253892095</v>
      </c>
    </row>
    <row r="556" spans="3:6" x14ac:dyDescent="0.2">
      <c r="C556" s="38" t="s">
        <v>1691</v>
      </c>
      <c r="D556" s="40">
        <v>2</v>
      </c>
      <c r="E556" s="40">
        <v>1.6951876586042038</v>
      </c>
      <c r="F556" s="40">
        <v>1.2825579650224261</v>
      </c>
    </row>
    <row r="557" spans="3:6" x14ac:dyDescent="0.2">
      <c r="C557" s="38" t="s">
        <v>1692</v>
      </c>
      <c r="D557" s="40">
        <v>2</v>
      </c>
      <c r="E557" s="40">
        <v>2.5484620479930413</v>
      </c>
      <c r="F557" s="40">
        <v>1.0424210953080548</v>
      </c>
    </row>
    <row r="558" spans="3:6" x14ac:dyDescent="0.2">
      <c r="C558" s="38" t="s">
        <v>1693</v>
      </c>
      <c r="D558" s="40">
        <v>2</v>
      </c>
      <c r="E558" s="40">
        <v>1.840915357568413</v>
      </c>
      <c r="F558" s="40">
        <v>1.1800182603791203</v>
      </c>
    </row>
    <row r="559" spans="3:6" x14ac:dyDescent="0.2">
      <c r="C559" s="38" t="s">
        <v>1694</v>
      </c>
      <c r="D559" s="40">
        <v>2</v>
      </c>
      <c r="E559" s="40">
        <v>1.7904194176642314</v>
      </c>
      <c r="F559" s="40">
        <v>1.0605680543454732</v>
      </c>
    </row>
    <row r="560" spans="3:6" x14ac:dyDescent="0.2">
      <c r="C560" s="38" t="s">
        <v>1695</v>
      </c>
      <c r="D560" s="40">
        <v>1</v>
      </c>
      <c r="E560" s="40">
        <v>1.1981595907234617</v>
      </c>
      <c r="F560" s="40">
        <v>1.9468025363883847</v>
      </c>
    </row>
    <row r="561" spans="3:6" x14ac:dyDescent="0.2">
      <c r="C561" s="38" t="s">
        <v>1696</v>
      </c>
      <c r="D561" s="40">
        <v>2</v>
      </c>
      <c r="E561" s="40">
        <v>3.1136145245654459</v>
      </c>
      <c r="F561" s="40">
        <v>1.3647846677238715</v>
      </c>
    </row>
    <row r="562" spans="3:6" x14ac:dyDescent="0.2">
      <c r="C562" s="38" t="s">
        <v>1697</v>
      </c>
      <c r="D562" s="40">
        <v>2</v>
      </c>
      <c r="E562" s="40">
        <v>3.1312518841785502</v>
      </c>
      <c r="F562" s="40">
        <v>1.3927301637923848</v>
      </c>
    </row>
    <row r="563" spans="3:6" x14ac:dyDescent="0.2">
      <c r="C563" s="38" t="s">
        <v>1698</v>
      </c>
      <c r="D563" s="40">
        <v>2</v>
      </c>
      <c r="E563" s="40">
        <v>1.840915357568413</v>
      </c>
      <c r="F563" s="40">
        <v>1.1800182603791203</v>
      </c>
    </row>
    <row r="564" spans="3:6" x14ac:dyDescent="0.2">
      <c r="C564" s="38" t="s">
        <v>1699</v>
      </c>
      <c r="D564" s="40">
        <v>2</v>
      </c>
      <c r="E564" s="40">
        <v>3.089915388048222</v>
      </c>
      <c r="F564" s="40">
        <v>1.3483304069309749</v>
      </c>
    </row>
    <row r="565" spans="3:6" x14ac:dyDescent="0.2">
      <c r="C565" s="38" t="s">
        <v>1700</v>
      </c>
      <c r="D565" s="40">
        <v>2</v>
      </c>
      <c r="E565" s="40">
        <v>3.1067460693261437</v>
      </c>
      <c r="F565" s="40">
        <v>1.3744839342557229</v>
      </c>
    </row>
    <row r="566" spans="3:6" x14ac:dyDescent="0.2">
      <c r="C566" s="38" t="s">
        <v>1701</v>
      </c>
      <c r="D566" s="40">
        <v>2</v>
      </c>
      <c r="E566" s="40">
        <v>3.1729840235806104</v>
      </c>
      <c r="F566" s="40">
        <v>1.4070996401628906</v>
      </c>
    </row>
    <row r="567" spans="3:6" x14ac:dyDescent="0.2">
      <c r="C567" s="38" t="s">
        <v>1702</v>
      </c>
      <c r="D567" s="40">
        <v>2</v>
      </c>
      <c r="E567" s="40">
        <v>3.208686057889206</v>
      </c>
      <c r="F567" s="40">
        <v>1.4332494558202364</v>
      </c>
    </row>
    <row r="568" spans="3:6" x14ac:dyDescent="0.2">
      <c r="C568" s="38" t="s">
        <v>1703</v>
      </c>
      <c r="D568" s="40">
        <v>1</v>
      </c>
      <c r="E568" s="40">
        <v>1.0110360234051445</v>
      </c>
      <c r="F568" s="40">
        <v>2.7179802590616449</v>
      </c>
    </row>
    <row r="569" spans="3:6" x14ac:dyDescent="0.2">
      <c r="C569" s="38" t="s">
        <v>1704</v>
      </c>
      <c r="D569" s="40">
        <v>2</v>
      </c>
      <c r="E569" s="40">
        <v>3.1610965332566772</v>
      </c>
      <c r="F569" s="40">
        <v>1.3985067306453052</v>
      </c>
    </row>
    <row r="570" spans="3:6" x14ac:dyDescent="0.2">
      <c r="C570" s="38" t="s">
        <v>1705</v>
      </c>
      <c r="D570" s="40">
        <v>2</v>
      </c>
      <c r="E570" s="40">
        <v>3.1312518841785502</v>
      </c>
      <c r="F570" s="40">
        <v>1.3927301637923848</v>
      </c>
    </row>
    <row r="571" spans="3:6" x14ac:dyDescent="0.2">
      <c r="C571" s="38" t="s">
        <v>1706</v>
      </c>
      <c r="D571" s="40">
        <v>2</v>
      </c>
      <c r="E571" s="40">
        <v>3.0780765689313543</v>
      </c>
      <c r="F571" s="40">
        <v>1.3402093660341932</v>
      </c>
    </row>
    <row r="572" spans="3:6" x14ac:dyDescent="0.2">
      <c r="C572" s="38" t="s">
        <v>1707</v>
      </c>
      <c r="D572" s="40">
        <v>2</v>
      </c>
      <c r="E572" s="40">
        <v>3.0455524183013747</v>
      </c>
      <c r="F572" s="40">
        <v>1.3299114546072275</v>
      </c>
    </row>
    <row r="573" spans="3:6" x14ac:dyDescent="0.2">
      <c r="C573" s="38" t="s">
        <v>1708</v>
      </c>
      <c r="D573" s="40">
        <v>2</v>
      </c>
      <c r="E573" s="40">
        <v>3.1189969991498261</v>
      </c>
      <c r="F573" s="40">
        <v>1.3835784138657146</v>
      </c>
    </row>
    <row r="574" spans="3:6" x14ac:dyDescent="0.2">
      <c r="C574" s="38" t="s">
        <v>1709</v>
      </c>
      <c r="D574" s="40">
        <v>2</v>
      </c>
      <c r="E574" s="40">
        <v>3.0700174845072836</v>
      </c>
      <c r="F574" s="40">
        <v>1.3475556761656948</v>
      </c>
    </row>
    <row r="575" spans="3:6" x14ac:dyDescent="0.2">
      <c r="C575" s="38" t="s">
        <v>1710</v>
      </c>
      <c r="D575" s="40">
        <v>2</v>
      </c>
      <c r="E575" s="40">
        <v>2.9718650702704905</v>
      </c>
      <c r="F575" s="40">
        <v>1.2705431017058435</v>
      </c>
    </row>
    <row r="576" spans="3:6" x14ac:dyDescent="0.2">
      <c r="C576" s="38" t="s">
        <v>1711</v>
      </c>
      <c r="D576" s="40">
        <v>2</v>
      </c>
      <c r="E576" s="40">
        <v>2.9722608609875092</v>
      </c>
      <c r="F576" s="40">
        <v>1.2785685621416558</v>
      </c>
    </row>
    <row r="577" spans="3:6" x14ac:dyDescent="0.2">
      <c r="C577" s="38" t="s">
        <v>1712</v>
      </c>
      <c r="D577" s="40">
        <v>2</v>
      </c>
      <c r="E577" s="40">
        <v>3.2205996801152845</v>
      </c>
      <c r="F577" s="40">
        <v>1.4420860183882931</v>
      </c>
    </row>
    <row r="578" spans="3:6" x14ac:dyDescent="0.2">
      <c r="C578" s="38" t="s">
        <v>1713</v>
      </c>
      <c r="D578" s="40">
        <v>2</v>
      </c>
      <c r="E578" s="40">
        <v>2.3514388751846429</v>
      </c>
      <c r="F578" s="40">
        <v>1.0371665931322849</v>
      </c>
    </row>
    <row r="579" spans="3:6" x14ac:dyDescent="0.2">
      <c r="C579" s="38" t="s">
        <v>1714</v>
      </c>
      <c r="D579" s="40">
        <v>2</v>
      </c>
      <c r="E579" s="40">
        <v>2.9954134101160625</v>
      </c>
      <c r="F579" s="40">
        <v>1.2854661705441388</v>
      </c>
    </row>
    <row r="580" spans="3:6" x14ac:dyDescent="0.2">
      <c r="C580" s="38" t="s">
        <v>1715</v>
      </c>
      <c r="D580" s="40">
        <v>2</v>
      </c>
      <c r="E580" s="40">
        <v>3.101761400627729</v>
      </c>
      <c r="F580" s="40">
        <v>1.3565226012630396</v>
      </c>
    </row>
    <row r="581" spans="3:6" x14ac:dyDescent="0.2">
      <c r="C581" s="38" t="s">
        <v>1716</v>
      </c>
      <c r="D581" s="40">
        <v>2</v>
      </c>
      <c r="E581" s="40">
        <v>2.8504803660143399</v>
      </c>
      <c r="F581" s="40">
        <v>1.198966745082215</v>
      </c>
    </row>
    <row r="582" spans="3:6" x14ac:dyDescent="0.2">
      <c r="C582" s="38" t="s">
        <v>1717</v>
      </c>
      <c r="D582" s="40">
        <v>2</v>
      </c>
      <c r="E582" s="40">
        <v>2.2628228439965108</v>
      </c>
      <c r="F582" s="40">
        <v>0.96998048673840576</v>
      </c>
    </row>
    <row r="583" spans="3:6" x14ac:dyDescent="0.2">
      <c r="C583" s="38" t="s">
        <v>1718</v>
      </c>
      <c r="D583" s="40">
        <v>2</v>
      </c>
      <c r="E583" s="40">
        <v>2.5364660159802956</v>
      </c>
      <c r="F583" s="40">
        <v>1.0377045724816938</v>
      </c>
    </row>
    <row r="584" spans="3:6" x14ac:dyDescent="0.2">
      <c r="C584" s="38" t="s">
        <v>1719</v>
      </c>
      <c r="D584" s="40">
        <v>2</v>
      </c>
      <c r="E584" s="40">
        <v>2.6574767632940532</v>
      </c>
      <c r="F584" s="40">
        <v>1.1075001197458547</v>
      </c>
    </row>
    <row r="585" spans="3:6" x14ac:dyDescent="0.2">
      <c r="C585" s="38" t="s">
        <v>1720</v>
      </c>
      <c r="D585" s="40">
        <v>2</v>
      </c>
      <c r="E585" s="40">
        <v>2.6446830301541753</v>
      </c>
      <c r="F585" s="40">
        <v>1.0848166954444476</v>
      </c>
    </row>
    <row r="586" spans="3:6" x14ac:dyDescent="0.2">
      <c r="C586" s="38" t="s">
        <v>1721</v>
      </c>
      <c r="D586" s="40">
        <v>2</v>
      </c>
      <c r="E586" s="40">
        <v>2.7151522327755959</v>
      </c>
      <c r="F586" s="40">
        <v>1.1315853554703839</v>
      </c>
    </row>
    <row r="587" spans="3:6" x14ac:dyDescent="0.2">
      <c r="C587" s="38" t="s">
        <v>1722</v>
      </c>
      <c r="D587" s="40">
        <v>2</v>
      </c>
      <c r="E587" s="40">
        <v>2.5724757627310142</v>
      </c>
      <c r="F587" s="40">
        <v>1.0522539999604021</v>
      </c>
    </row>
    <row r="588" spans="3:6" x14ac:dyDescent="0.2">
      <c r="C588" s="38" t="s">
        <v>1723</v>
      </c>
      <c r="D588" s="40">
        <v>2</v>
      </c>
      <c r="E588" s="40">
        <v>2.608548966333458</v>
      </c>
      <c r="F588" s="40">
        <v>1.0679750190997905</v>
      </c>
    </row>
    <row r="589" spans="3:6" x14ac:dyDescent="0.2">
      <c r="C589" s="38" t="s">
        <v>1724</v>
      </c>
      <c r="D589" s="40">
        <v>2</v>
      </c>
      <c r="E589" s="40">
        <v>3.1189969991498261</v>
      </c>
      <c r="F589" s="40">
        <v>1.3835784138657146</v>
      </c>
    </row>
    <row r="590" spans="3:6" x14ac:dyDescent="0.2">
      <c r="C590" s="38" t="s">
        <v>1725</v>
      </c>
      <c r="D590" s="40">
        <v>2</v>
      </c>
      <c r="E590" s="40">
        <v>2.2190096617417594</v>
      </c>
      <c r="F590" s="40">
        <v>1.041493942763239</v>
      </c>
    </row>
    <row r="591" spans="3:6" x14ac:dyDescent="0.2">
      <c r="C591" s="38" t="s">
        <v>1726</v>
      </c>
      <c r="D591" s="40">
        <v>2</v>
      </c>
      <c r="E591" s="40">
        <v>2.4185619690168121</v>
      </c>
      <c r="F591" s="40">
        <v>1.0434384305218369</v>
      </c>
    </row>
    <row r="592" spans="3:6" x14ac:dyDescent="0.2">
      <c r="C592" s="38" t="s">
        <v>1727</v>
      </c>
      <c r="D592" s="40">
        <v>2</v>
      </c>
      <c r="E592" s="40">
        <v>2.4410586343485194</v>
      </c>
      <c r="F592" s="40">
        <v>1.0467631142501392</v>
      </c>
    </row>
    <row r="593" spans="3:6" x14ac:dyDescent="0.2">
      <c r="C593" s="38" t="s">
        <v>1728</v>
      </c>
      <c r="D593" s="40">
        <v>2</v>
      </c>
      <c r="E593" s="40">
        <v>2.2628651027630147</v>
      </c>
      <c r="F593" s="40">
        <v>1.0375510727841304</v>
      </c>
    </row>
    <row r="594" spans="3:6" x14ac:dyDescent="0.2">
      <c r="C594" s="38" t="s">
        <v>1729</v>
      </c>
      <c r="D594" s="40">
        <v>2</v>
      </c>
      <c r="E594" s="40">
        <v>2.4050191962320016</v>
      </c>
      <c r="F594" s="40">
        <v>0.99516644831706957</v>
      </c>
    </row>
    <row r="595" spans="3:6" x14ac:dyDescent="0.2">
      <c r="C595" s="38" t="s">
        <v>1730</v>
      </c>
      <c r="D595" s="40">
        <v>2</v>
      </c>
      <c r="E595" s="40">
        <v>2.1430220554185313</v>
      </c>
      <c r="F595" s="40">
        <v>1.0543079632764911</v>
      </c>
    </row>
    <row r="596" spans="3:6" x14ac:dyDescent="0.2">
      <c r="C596" s="38" t="s">
        <v>1731</v>
      </c>
      <c r="D596" s="40">
        <v>2</v>
      </c>
      <c r="E596" s="40">
        <v>1.5680145872979101</v>
      </c>
      <c r="F596" s="40">
        <v>1.3952044569721433</v>
      </c>
    </row>
    <row r="597" spans="3:6" x14ac:dyDescent="0.2">
      <c r="C597" s="38" t="s">
        <v>1732</v>
      </c>
      <c r="D597" s="40">
        <v>2</v>
      </c>
      <c r="E597" s="40">
        <v>2.1754650824700925</v>
      </c>
      <c r="F597" s="40">
        <v>1.0479055670871573</v>
      </c>
    </row>
    <row r="598" spans="3:6" x14ac:dyDescent="0.2">
      <c r="C598" s="38" t="s">
        <v>1733</v>
      </c>
      <c r="D598" s="40">
        <v>2</v>
      </c>
      <c r="E598" s="40">
        <v>2.4407716019203058</v>
      </c>
      <c r="F598" s="40">
        <v>1.0050079300283643</v>
      </c>
    </row>
    <row r="599" spans="3:6" x14ac:dyDescent="0.2">
      <c r="C599" s="38" t="s">
        <v>1734</v>
      </c>
      <c r="D599" s="40">
        <v>2</v>
      </c>
      <c r="E599" s="40">
        <v>2.6326317345721137</v>
      </c>
      <c r="F599" s="40">
        <v>1.0790814530191035</v>
      </c>
    </row>
    <row r="600" spans="3:6" x14ac:dyDescent="0.2">
      <c r="C600" s="38" t="s">
        <v>1735</v>
      </c>
      <c r="D600" s="40">
        <v>2</v>
      </c>
      <c r="E600" s="40">
        <v>2.4169282061553323</v>
      </c>
      <c r="F600" s="40">
        <v>0.99829498630250546</v>
      </c>
    </row>
    <row r="601" spans="3:6" x14ac:dyDescent="0.2">
      <c r="C601" s="38" t="s">
        <v>1736</v>
      </c>
      <c r="D601" s="40">
        <v>2</v>
      </c>
      <c r="E601" s="40">
        <v>2.7534264022296875</v>
      </c>
      <c r="F601" s="40">
        <v>1.1415532788390288</v>
      </c>
    </row>
    <row r="602" spans="3:6" x14ac:dyDescent="0.2">
      <c r="C602" s="38" t="s">
        <v>1737</v>
      </c>
      <c r="D602" s="40">
        <v>2</v>
      </c>
      <c r="E602" s="40">
        <v>2.8019097263282808</v>
      </c>
      <c r="F602" s="40">
        <v>1.1695011978827676</v>
      </c>
    </row>
    <row r="603" spans="3:6" x14ac:dyDescent="0.2">
      <c r="C603" s="38" t="s">
        <v>1738</v>
      </c>
      <c r="D603" s="40">
        <v>2</v>
      </c>
      <c r="E603" s="40">
        <v>1.8805112053468986</v>
      </c>
      <c r="F603" s="40">
        <v>1.0227518286619894</v>
      </c>
    </row>
    <row r="604" spans="3:6" x14ac:dyDescent="0.2">
      <c r="C604" s="38" t="s">
        <v>1739</v>
      </c>
      <c r="D604" s="40">
        <v>2</v>
      </c>
      <c r="E604" s="40">
        <v>2.3574707329518172</v>
      </c>
      <c r="F604" s="40">
        <v>0.98420484702747557</v>
      </c>
    </row>
    <row r="605" spans="3:6" x14ac:dyDescent="0.2">
      <c r="C605" s="38" t="s">
        <v>1740</v>
      </c>
      <c r="D605" s="40">
        <v>2</v>
      </c>
      <c r="E605" s="40">
        <v>2.8312823859670448</v>
      </c>
      <c r="F605" s="40">
        <v>1.1885763426111722</v>
      </c>
    </row>
    <row r="606" spans="3:6" x14ac:dyDescent="0.2">
      <c r="C606" s="38" t="s">
        <v>1741</v>
      </c>
      <c r="D606" s="40">
        <v>2</v>
      </c>
      <c r="E606" s="40">
        <v>1.6857956107129004</v>
      </c>
      <c r="F606" s="40">
        <v>1.2901118465084522</v>
      </c>
    </row>
    <row r="607" spans="3:6" x14ac:dyDescent="0.2">
      <c r="C607" s="38" t="s">
        <v>1742</v>
      </c>
      <c r="D607" s="40">
        <v>2</v>
      </c>
      <c r="E607" s="40">
        <v>1.6857956107129004</v>
      </c>
      <c r="F607" s="40">
        <v>1.2901118465084522</v>
      </c>
    </row>
    <row r="608" spans="3:6" x14ac:dyDescent="0.2">
      <c r="C608" s="38" t="s">
        <v>1743</v>
      </c>
      <c r="D608" s="40">
        <v>2</v>
      </c>
      <c r="E608" s="40">
        <v>2.1107731273822883</v>
      </c>
      <c r="F608" s="40">
        <v>1.0620494082807399</v>
      </c>
    </row>
    <row r="609" spans="3:6" x14ac:dyDescent="0.2">
      <c r="C609" s="38" t="s">
        <v>1744</v>
      </c>
      <c r="D609" s="40">
        <v>2</v>
      </c>
      <c r="E609" s="40">
        <v>2.8897057551470042</v>
      </c>
      <c r="F609" s="40">
        <v>1.2210704837301214</v>
      </c>
    </row>
    <row r="610" spans="3:6" x14ac:dyDescent="0.2">
      <c r="C610" s="38" t="s">
        <v>1745</v>
      </c>
      <c r="D610" s="40">
        <v>2</v>
      </c>
      <c r="E610" s="40">
        <v>1.891857476495957</v>
      </c>
      <c r="F610" s="40">
        <v>1.0186440110881458</v>
      </c>
    </row>
    <row r="611" spans="3:6" x14ac:dyDescent="0.2">
      <c r="C611" s="38" t="s">
        <v>1746</v>
      </c>
      <c r="D611" s="40">
        <v>2</v>
      </c>
      <c r="E611" s="40">
        <v>1.8353099253316385</v>
      </c>
      <c r="F611" s="40">
        <v>1.0405832163712001</v>
      </c>
    </row>
    <row r="612" spans="3:6" x14ac:dyDescent="0.2">
      <c r="C612" s="38" t="s">
        <v>1747</v>
      </c>
      <c r="D612" s="40">
        <v>2</v>
      </c>
      <c r="E612" s="40">
        <v>1.8465819992146433</v>
      </c>
      <c r="F612" s="40">
        <v>1.0359189101237871</v>
      </c>
    </row>
    <row r="613" spans="3:6" x14ac:dyDescent="0.2">
      <c r="C613" s="38" t="s">
        <v>1748</v>
      </c>
      <c r="D613" s="40">
        <v>2</v>
      </c>
      <c r="E613" s="40">
        <v>2.4288457162215891</v>
      </c>
      <c r="F613" s="40">
        <v>1.001575977912484</v>
      </c>
    </row>
    <row r="614" spans="3:6" x14ac:dyDescent="0.2">
      <c r="C614" s="38" t="s">
        <v>1749</v>
      </c>
      <c r="D614" s="40">
        <v>2</v>
      </c>
      <c r="E614" s="40">
        <v>2.9601029804957886</v>
      </c>
      <c r="F614" s="40">
        <v>1.2632083882648308</v>
      </c>
    </row>
    <row r="615" spans="3:6" x14ac:dyDescent="0.2">
      <c r="C615" s="38" t="s">
        <v>1750</v>
      </c>
      <c r="D615" s="40">
        <v>2</v>
      </c>
      <c r="E615" s="40">
        <v>2.3693444485877335</v>
      </c>
      <c r="F615" s="40">
        <v>0.98670970431905902</v>
      </c>
    </row>
    <row r="616" spans="3:6" x14ac:dyDescent="0.2">
      <c r="C616" s="38" t="s">
        <v>1751</v>
      </c>
      <c r="D616" s="40">
        <v>2</v>
      </c>
      <c r="E616" s="40">
        <v>1.9116659948166845</v>
      </c>
      <c r="F616" s="40">
        <v>1.1400107978991578</v>
      </c>
    </row>
    <row r="617" spans="3:6" x14ac:dyDescent="0.2">
      <c r="C617" s="38" t="s">
        <v>1752</v>
      </c>
      <c r="D617" s="40">
        <v>2</v>
      </c>
      <c r="E617" s="40">
        <v>2.4885564914645646</v>
      </c>
      <c r="F617" s="40">
        <v>1.0202138693986154</v>
      </c>
    </row>
    <row r="618" spans="3:6" x14ac:dyDescent="0.2">
      <c r="C618" s="38" t="s">
        <v>1753</v>
      </c>
      <c r="D618" s="40">
        <v>2</v>
      </c>
      <c r="E618" s="40">
        <v>2.6920492690820419</v>
      </c>
      <c r="F618" s="40">
        <v>1.1215788140037657</v>
      </c>
    </row>
    <row r="619" spans="3:6" x14ac:dyDescent="0.2">
      <c r="C619" s="38" t="s">
        <v>1754</v>
      </c>
      <c r="D619" s="40">
        <v>2</v>
      </c>
      <c r="E619" s="40">
        <v>2.807977700842315</v>
      </c>
      <c r="F619" s="40">
        <v>1.1762944107848199</v>
      </c>
    </row>
    <row r="620" spans="3:6" x14ac:dyDescent="0.2">
      <c r="C620" s="38" t="s">
        <v>1755</v>
      </c>
      <c r="D620" s="40">
        <v>2</v>
      </c>
      <c r="E620" s="40">
        <v>2.227496542386243</v>
      </c>
      <c r="F620" s="40">
        <v>0.96736744136640929</v>
      </c>
    </row>
    <row r="621" spans="3:6" x14ac:dyDescent="0.2">
      <c r="C621" s="38" t="s">
        <v>1756</v>
      </c>
      <c r="D621" s="40">
        <v>2</v>
      </c>
      <c r="E621" s="40">
        <v>2.4749125629224422</v>
      </c>
      <c r="F621" s="40">
        <v>1.0528883873451231</v>
      </c>
    </row>
    <row r="622" spans="3:6" x14ac:dyDescent="0.2">
      <c r="C622" s="38" t="s">
        <v>1757</v>
      </c>
      <c r="D622" s="40">
        <v>2</v>
      </c>
      <c r="E622" s="40">
        <v>2.4050191962320016</v>
      </c>
      <c r="F622" s="40">
        <v>0.99516644831706957</v>
      </c>
    </row>
    <row r="623" spans="3:6" x14ac:dyDescent="0.2">
      <c r="C623" s="38" t="s">
        <v>1758</v>
      </c>
      <c r="D623" s="40">
        <v>2</v>
      </c>
      <c r="E623" s="40">
        <v>2.6446830301541753</v>
      </c>
      <c r="F623" s="40">
        <v>1.0848166954444476</v>
      </c>
    </row>
    <row r="624" spans="3:6" x14ac:dyDescent="0.2">
      <c r="C624" s="38" t="s">
        <v>1759</v>
      </c>
      <c r="D624" s="40">
        <v>2</v>
      </c>
      <c r="E624" s="40">
        <v>1.8912920823367436</v>
      </c>
      <c r="F624" s="40">
        <v>1.1508777014027474</v>
      </c>
    </row>
    <row r="625" spans="3:6" x14ac:dyDescent="0.2">
      <c r="C625" s="38" t="s">
        <v>1760</v>
      </c>
      <c r="D625" s="40">
        <v>2</v>
      </c>
      <c r="E625" s="40">
        <v>1.9527745456665295</v>
      </c>
      <c r="F625" s="40">
        <v>1.1197027155521784</v>
      </c>
    </row>
    <row r="626" spans="3:6" x14ac:dyDescent="0.2">
      <c r="C626" s="38" t="s">
        <v>1761</v>
      </c>
      <c r="D626" s="40">
        <v>2</v>
      </c>
      <c r="E626" s="40">
        <v>1.4459185674558315</v>
      </c>
      <c r="F626" s="40">
        <v>1.2837053396608662</v>
      </c>
    </row>
    <row r="627" spans="3:6" x14ac:dyDescent="0.2">
      <c r="C627" s="38" t="s">
        <v>1762</v>
      </c>
      <c r="D627" s="40">
        <v>2</v>
      </c>
      <c r="E627" s="40">
        <v>2.2959499753823853</v>
      </c>
      <c r="F627" s="40">
        <v>1.0362316564643728</v>
      </c>
    </row>
    <row r="628" spans="3:6" x14ac:dyDescent="0.2">
      <c r="C628" s="38" t="s">
        <v>1763</v>
      </c>
      <c r="D628" s="40">
        <v>2</v>
      </c>
      <c r="E628" s="40">
        <v>2.3625865704108344</v>
      </c>
      <c r="F628" s="40">
        <v>1.0378232321650627</v>
      </c>
    </row>
    <row r="629" spans="3:6" x14ac:dyDescent="0.2">
      <c r="C629" s="38" t="s">
        <v>1764</v>
      </c>
      <c r="D629" s="40">
        <v>2</v>
      </c>
      <c r="E629" s="40">
        <v>2.6115391148324063</v>
      </c>
      <c r="F629" s="40">
        <v>1.0905330415284455</v>
      </c>
    </row>
    <row r="630" spans="3:6" x14ac:dyDescent="0.2">
      <c r="C630" s="38" t="s">
        <v>1765</v>
      </c>
      <c r="D630" s="40">
        <v>2</v>
      </c>
      <c r="E630" s="40">
        <v>2.227496542386243</v>
      </c>
      <c r="F630" s="40">
        <v>0.96736744136640929</v>
      </c>
    </row>
    <row r="631" spans="3:6" x14ac:dyDescent="0.2">
      <c r="C631" s="38" t="s">
        <v>1766</v>
      </c>
      <c r="D631" s="40">
        <v>2</v>
      </c>
      <c r="E631" s="40">
        <v>1.8811519298680082</v>
      </c>
      <c r="F631" s="40">
        <v>1.1564836037604034</v>
      </c>
    </row>
    <row r="632" spans="3:6" x14ac:dyDescent="0.2">
      <c r="C632" s="38" t="s">
        <v>1767</v>
      </c>
      <c r="D632" s="40">
        <v>2</v>
      </c>
      <c r="E632" s="40">
        <v>2.0363321558038123</v>
      </c>
      <c r="F632" s="40">
        <v>1.0851499419986088</v>
      </c>
    </row>
    <row r="633" spans="3:6" x14ac:dyDescent="0.2">
      <c r="C633" s="38" t="s">
        <v>1768</v>
      </c>
      <c r="D633" s="40">
        <v>2</v>
      </c>
      <c r="E633" s="40">
        <v>2.329192685442611</v>
      </c>
      <c r="F633" s="40">
        <v>1.0363224997015057</v>
      </c>
    </row>
    <row r="634" spans="3:6" x14ac:dyDescent="0.2">
      <c r="C634" s="38" t="s">
        <v>1769</v>
      </c>
      <c r="D634" s="40">
        <v>2</v>
      </c>
      <c r="E634" s="40">
        <v>2.5088925031177567</v>
      </c>
      <c r="F634" s="40">
        <v>1.0603581259947319</v>
      </c>
    </row>
    <row r="635" spans="3:6" x14ac:dyDescent="0.2">
      <c r="C635" s="38" t="s">
        <v>1770</v>
      </c>
      <c r="D635" s="40">
        <v>2</v>
      </c>
      <c r="E635" s="40">
        <v>2.0988404370188061</v>
      </c>
      <c r="F635" s="40">
        <v>0.97069979727181632</v>
      </c>
    </row>
    <row r="636" spans="3:6" x14ac:dyDescent="0.2">
      <c r="C636" s="38" t="s">
        <v>1771</v>
      </c>
      <c r="D636" s="40">
        <v>1</v>
      </c>
      <c r="E636" s="40">
        <v>1.2232994204278895</v>
      </c>
      <c r="F636" s="40">
        <v>1.8824949362482311</v>
      </c>
    </row>
    <row r="637" spans="3:6" x14ac:dyDescent="0.2">
      <c r="C637" s="38" t="s">
        <v>1772</v>
      </c>
      <c r="D637" s="40">
        <v>2</v>
      </c>
      <c r="E637" s="40">
        <v>2.486225463114812</v>
      </c>
      <c r="F637" s="40">
        <v>1.0552302193792795</v>
      </c>
    </row>
    <row r="638" spans="3:6" x14ac:dyDescent="0.2">
      <c r="C638" s="38" t="s">
        <v>1773</v>
      </c>
      <c r="D638" s="40">
        <v>2</v>
      </c>
      <c r="E638" s="40">
        <v>1.4561885936564414</v>
      </c>
      <c r="F638" s="40">
        <v>1.2753494093821183</v>
      </c>
    </row>
    <row r="639" spans="3:6" x14ac:dyDescent="0.2">
      <c r="C639" s="38" t="s">
        <v>1774</v>
      </c>
      <c r="D639" s="40">
        <v>2</v>
      </c>
      <c r="E639" s="40">
        <v>1.516678169100617</v>
      </c>
      <c r="F639" s="40">
        <v>1.4475380469151451</v>
      </c>
    </row>
    <row r="640" spans="3:6" x14ac:dyDescent="0.2">
      <c r="C640" s="38" t="s">
        <v>1775</v>
      </c>
      <c r="D640" s="40">
        <v>2</v>
      </c>
      <c r="E640" s="40">
        <v>2.4885564914645646</v>
      </c>
      <c r="F640" s="40">
        <v>1.0202138693986154</v>
      </c>
    </row>
    <row r="641" spans="3:6" x14ac:dyDescent="0.2">
      <c r="C641" s="38" t="s">
        <v>1776</v>
      </c>
      <c r="D641" s="40">
        <v>2</v>
      </c>
      <c r="E641" s="40">
        <v>1.7680981069829798</v>
      </c>
      <c r="F641" s="40">
        <v>1.0713308648377582</v>
      </c>
    </row>
    <row r="642" spans="3:6" x14ac:dyDescent="0.2">
      <c r="C642" s="38" t="s">
        <v>1777</v>
      </c>
      <c r="D642" s="40">
        <v>2</v>
      </c>
      <c r="E642" s="40">
        <v>1.6951876586042038</v>
      </c>
      <c r="F642" s="40">
        <v>1.2825579650224261</v>
      </c>
    </row>
    <row r="643" spans="3:6" x14ac:dyDescent="0.2">
      <c r="C643" s="38" t="s">
        <v>1778</v>
      </c>
      <c r="D643" s="40">
        <v>2</v>
      </c>
      <c r="E643" s="40">
        <v>2.2738754301824269</v>
      </c>
      <c r="F643" s="40">
        <v>1.0369547857433543</v>
      </c>
    </row>
    <row r="644" spans="3:6" x14ac:dyDescent="0.2">
      <c r="C644" s="38" t="s">
        <v>1779</v>
      </c>
      <c r="D644" s="40">
        <v>2</v>
      </c>
      <c r="E644" s="40">
        <v>2.2518730902632904</v>
      </c>
      <c r="F644" s="40">
        <v>1.0383035055458851</v>
      </c>
    </row>
    <row r="645" spans="3:6" x14ac:dyDescent="0.2">
      <c r="C645" s="38" t="s">
        <v>1780</v>
      </c>
      <c r="D645" s="40">
        <v>2</v>
      </c>
      <c r="E645" s="40">
        <v>2.608548966333458</v>
      </c>
      <c r="F645" s="40">
        <v>1.0679750190997905</v>
      </c>
    </row>
    <row r="646" spans="3:6" x14ac:dyDescent="0.2">
      <c r="C646" s="38" t="s">
        <v>1781</v>
      </c>
      <c r="D646" s="40">
        <v>2</v>
      </c>
      <c r="E646" s="40">
        <v>2.5965176775350129</v>
      </c>
      <c r="F646" s="40">
        <v>1.0626076326931626</v>
      </c>
    </row>
    <row r="647" spans="3:6" x14ac:dyDescent="0.2">
      <c r="C647" s="38" t="s">
        <v>1782</v>
      </c>
      <c r="D647" s="40">
        <v>2</v>
      </c>
      <c r="E647" s="40">
        <v>2.807977700842315</v>
      </c>
      <c r="F647" s="40">
        <v>1.1762944107848199</v>
      </c>
    </row>
    <row r="648" spans="3:6" x14ac:dyDescent="0.2">
      <c r="C648" s="38" t="s">
        <v>1783</v>
      </c>
      <c r="D648" s="40">
        <v>2</v>
      </c>
      <c r="E648" s="40">
        <v>3.0189933354096907</v>
      </c>
      <c r="F648" s="40">
        <v>1.300717701144334</v>
      </c>
    </row>
    <row r="649" spans="3:6" x14ac:dyDescent="0.2">
      <c r="C649" s="38" t="s">
        <v>1784</v>
      </c>
      <c r="D649" s="40">
        <v>2</v>
      </c>
      <c r="E649" s="40">
        <v>2.0680921746332634</v>
      </c>
      <c r="F649" s="40">
        <v>1.0744035516071297</v>
      </c>
    </row>
    <row r="650" spans="3:6" x14ac:dyDescent="0.2">
      <c r="C650" s="38" t="s">
        <v>1785</v>
      </c>
      <c r="D650" s="40">
        <v>2</v>
      </c>
      <c r="E650" s="40">
        <v>2.5772104627473933</v>
      </c>
      <c r="F650" s="40">
        <v>1.0792143135599126</v>
      </c>
    </row>
    <row r="651" spans="3:6" x14ac:dyDescent="0.2">
      <c r="C651" s="38" t="s">
        <v>1786</v>
      </c>
      <c r="D651" s="40">
        <v>2</v>
      </c>
      <c r="E651" s="40">
        <v>2.6344847252937131</v>
      </c>
      <c r="F651" s="40">
        <v>1.098753627927272</v>
      </c>
    </row>
    <row r="652" spans="3:6" x14ac:dyDescent="0.2">
      <c r="C652" s="38" t="s">
        <v>1787</v>
      </c>
      <c r="D652" s="40">
        <v>2</v>
      </c>
      <c r="E652" s="40">
        <v>2.8383297652576078</v>
      </c>
      <c r="F652" s="40">
        <v>1.1914641391041561</v>
      </c>
    </row>
    <row r="653" spans="3:6" x14ac:dyDescent="0.2">
      <c r="C653" s="38" t="s">
        <v>1788</v>
      </c>
      <c r="D653" s="40">
        <v>2</v>
      </c>
      <c r="E653" s="40">
        <v>2.8383297652576078</v>
      </c>
      <c r="F653" s="40">
        <v>1.1914641391041561</v>
      </c>
    </row>
    <row r="654" spans="3:6" x14ac:dyDescent="0.2">
      <c r="C654" s="38" t="s">
        <v>1789</v>
      </c>
      <c r="D654" s="40">
        <v>2</v>
      </c>
      <c r="E654" s="40">
        <v>2.1805476768137475</v>
      </c>
      <c r="F654" s="40">
        <v>0.96622931528047051</v>
      </c>
    </row>
    <row r="655" spans="3:6" x14ac:dyDescent="0.2">
      <c r="C655" s="38" t="s">
        <v>1790</v>
      </c>
      <c r="D655" s="40">
        <v>2</v>
      </c>
      <c r="E655" s="40">
        <v>1.9014636042288846</v>
      </c>
      <c r="F655" s="40">
        <v>1.1453862149683018</v>
      </c>
    </row>
    <row r="656" spans="3:6" x14ac:dyDescent="0.2">
      <c r="C656" s="38" t="s">
        <v>1791</v>
      </c>
      <c r="D656" s="40">
        <v>2</v>
      </c>
      <c r="E656" s="40">
        <v>2.0787273320119275</v>
      </c>
      <c r="F656" s="40">
        <v>1.0711008683294017</v>
      </c>
    </row>
    <row r="657" spans="3:6" x14ac:dyDescent="0.2">
      <c r="C657" s="38" t="s">
        <v>1792</v>
      </c>
      <c r="D657" s="40">
        <v>2</v>
      </c>
      <c r="E657" s="40">
        <v>2.8546244744068301</v>
      </c>
      <c r="F657" s="40">
        <v>1.2012737671829745</v>
      </c>
    </row>
    <row r="658" spans="3:6" x14ac:dyDescent="0.2">
      <c r="C658" s="38" t="s">
        <v>1793</v>
      </c>
      <c r="D658" s="40">
        <v>2</v>
      </c>
      <c r="E658" s="40">
        <v>2.4885564914645646</v>
      </c>
      <c r="F658" s="40">
        <v>1.0202138693986154</v>
      </c>
    </row>
    <row r="659" spans="3:6" x14ac:dyDescent="0.2">
      <c r="C659" s="38" t="s">
        <v>1794</v>
      </c>
      <c r="D659" s="40">
        <v>2</v>
      </c>
      <c r="E659" s="40">
        <v>2.7035953815500515</v>
      </c>
      <c r="F659" s="40">
        <v>1.1265210856222818</v>
      </c>
    </row>
    <row r="660" spans="3:6" x14ac:dyDescent="0.2">
      <c r="C660" s="38" t="s">
        <v>1795</v>
      </c>
      <c r="D660" s="40">
        <v>2</v>
      </c>
      <c r="E660" s="40">
        <v>2.4288457162215891</v>
      </c>
      <c r="F660" s="40">
        <v>1.001575977912484</v>
      </c>
    </row>
    <row r="661" spans="3:6" x14ac:dyDescent="0.2">
      <c r="C661" s="38" t="s">
        <v>1796</v>
      </c>
      <c r="D661" s="40">
        <v>2</v>
      </c>
      <c r="E661" s="40">
        <v>2.8747970464898693</v>
      </c>
      <c r="F661" s="40">
        <v>1.2142343258195545</v>
      </c>
    </row>
    <row r="662" spans="3:6" x14ac:dyDescent="0.2">
      <c r="C662" s="38" t="s">
        <v>1797</v>
      </c>
      <c r="D662" s="40">
        <v>2</v>
      </c>
      <c r="E662" s="40">
        <v>2.1221235772840821</v>
      </c>
      <c r="F662" s="40">
        <v>0.9685862864686019</v>
      </c>
    </row>
    <row r="663" spans="3:6" x14ac:dyDescent="0.2">
      <c r="C663" s="38" t="s">
        <v>1798</v>
      </c>
      <c r="D663" s="40">
        <v>2</v>
      </c>
      <c r="E663" s="40">
        <v>2.7050350886893764</v>
      </c>
      <c r="F663" s="40">
        <v>1.1152370893894128</v>
      </c>
    </row>
    <row r="664" spans="3:6" x14ac:dyDescent="0.2">
      <c r="C664" s="38" t="s">
        <v>1799</v>
      </c>
      <c r="D664" s="40">
        <v>2</v>
      </c>
      <c r="E664" s="40">
        <v>2.6688049966803158</v>
      </c>
      <c r="F664" s="40">
        <v>1.0966417116575284</v>
      </c>
    </row>
    <row r="665" spans="3:6" x14ac:dyDescent="0.2">
      <c r="C665" s="38" t="s">
        <v>1800</v>
      </c>
      <c r="D665" s="40">
        <v>2</v>
      </c>
      <c r="E665" s="40">
        <v>1.9488484809175086</v>
      </c>
      <c r="F665" s="40">
        <v>1.0002906144246604</v>
      </c>
    </row>
    <row r="666" spans="3:6" x14ac:dyDescent="0.2">
      <c r="C666" s="38" t="s">
        <v>1801</v>
      </c>
      <c r="D666" s="40">
        <v>2</v>
      </c>
      <c r="E666" s="40">
        <v>2.7035953815500515</v>
      </c>
      <c r="F666" s="40">
        <v>1.1265210856222818</v>
      </c>
    </row>
    <row r="667" spans="3:6" x14ac:dyDescent="0.2">
      <c r="C667" s="38" t="s">
        <v>1802</v>
      </c>
      <c r="D667" s="40">
        <v>2</v>
      </c>
      <c r="E667" s="40">
        <v>2.5088925031177567</v>
      </c>
      <c r="F667" s="40">
        <v>1.0603581259947319</v>
      </c>
    </row>
    <row r="668" spans="3:6" x14ac:dyDescent="0.2">
      <c r="C668" s="38" t="s">
        <v>1803</v>
      </c>
      <c r="D668" s="40">
        <v>2</v>
      </c>
      <c r="E668" s="40">
        <v>2.4636136618423188</v>
      </c>
      <c r="F668" s="40">
        <v>1.0506959772241948</v>
      </c>
    </row>
    <row r="669" spans="3:6" x14ac:dyDescent="0.2">
      <c r="C669" s="38" t="s">
        <v>1804</v>
      </c>
      <c r="D669" s="40">
        <v>2</v>
      </c>
      <c r="E669" s="40">
        <v>1.8805112053468986</v>
      </c>
      <c r="F669" s="40">
        <v>1.0227518286619894</v>
      </c>
    </row>
    <row r="670" spans="3:6" x14ac:dyDescent="0.2">
      <c r="C670" s="38" t="s">
        <v>1805</v>
      </c>
      <c r="D670" s="40">
        <v>2</v>
      </c>
      <c r="E670" s="40">
        <v>1.9943392432609104</v>
      </c>
      <c r="F670" s="40">
        <v>1.1013822059784206</v>
      </c>
    </row>
    <row r="671" spans="3:6" x14ac:dyDescent="0.2">
      <c r="C671" s="38" t="s">
        <v>1806</v>
      </c>
      <c r="D671" s="40">
        <v>2</v>
      </c>
      <c r="E671" s="40">
        <v>2.0872182304484421</v>
      </c>
      <c r="F671" s="40">
        <v>0.97200558512730773</v>
      </c>
    </row>
    <row r="672" spans="3:6" x14ac:dyDescent="0.2">
      <c r="C672" s="38" t="s">
        <v>1807</v>
      </c>
      <c r="D672" s="40">
        <v>2</v>
      </c>
      <c r="E672" s="40">
        <v>2.7151522327755959</v>
      </c>
      <c r="F672" s="40">
        <v>1.1315853554703839</v>
      </c>
    </row>
    <row r="673" spans="3:6" x14ac:dyDescent="0.2">
      <c r="C673" s="38" t="s">
        <v>1808</v>
      </c>
      <c r="D673" s="40">
        <v>2</v>
      </c>
      <c r="E673" s="40">
        <v>2.7035953815500515</v>
      </c>
      <c r="F673" s="40">
        <v>1.1265210856222818</v>
      </c>
    </row>
    <row r="674" spans="3:6" x14ac:dyDescent="0.2">
      <c r="C674" s="38" t="s">
        <v>1809</v>
      </c>
      <c r="D674" s="40">
        <v>2</v>
      </c>
      <c r="E674" s="40">
        <v>2.7534264022296875</v>
      </c>
      <c r="F674" s="40">
        <v>1.1415532788390288</v>
      </c>
    </row>
    <row r="675" spans="3:6" x14ac:dyDescent="0.2">
      <c r="C675" s="38" t="s">
        <v>1810</v>
      </c>
      <c r="D675" s="40">
        <v>2</v>
      </c>
      <c r="E675" s="40">
        <v>2.3931188133507981</v>
      </c>
      <c r="F675" s="40">
        <v>0.99219180608853141</v>
      </c>
    </row>
    <row r="676" spans="3:6" x14ac:dyDescent="0.2">
      <c r="C676" s="38" t="s">
        <v>1811</v>
      </c>
      <c r="D676" s="40">
        <v>2</v>
      </c>
      <c r="E676" s="40">
        <v>1.9488484809175086</v>
      </c>
      <c r="F676" s="40">
        <v>1.0002906144246604</v>
      </c>
    </row>
    <row r="677" spans="3:6" x14ac:dyDescent="0.2">
      <c r="C677" s="38" t="s">
        <v>1812</v>
      </c>
      <c r="D677" s="40">
        <v>2</v>
      </c>
      <c r="E677" s="40">
        <v>2.4410586343485194</v>
      </c>
      <c r="F677" s="40">
        <v>1.0467631142501392</v>
      </c>
    </row>
    <row r="678" spans="3:6" x14ac:dyDescent="0.2">
      <c r="C678" s="38" t="s">
        <v>1813</v>
      </c>
      <c r="D678" s="40">
        <v>2</v>
      </c>
      <c r="E678" s="40">
        <v>2.5886411665059033</v>
      </c>
      <c r="F678" s="40">
        <v>1.0828503380351797</v>
      </c>
    </row>
    <row r="679" spans="3:6" x14ac:dyDescent="0.2">
      <c r="C679" s="38" t="s">
        <v>1814</v>
      </c>
      <c r="D679" s="40">
        <v>2</v>
      </c>
      <c r="E679" s="40">
        <v>2.5965176775350129</v>
      </c>
      <c r="F679" s="40">
        <v>1.0626076326931626</v>
      </c>
    </row>
    <row r="680" spans="3:6" x14ac:dyDescent="0.2">
      <c r="C680" s="38" t="s">
        <v>1815</v>
      </c>
      <c r="D680" s="40">
        <v>2</v>
      </c>
      <c r="E680" s="40">
        <v>2.9131374310979812</v>
      </c>
      <c r="F680" s="40">
        <v>1.2347499617668101</v>
      </c>
    </row>
    <row r="681" spans="3:6" x14ac:dyDescent="0.2">
      <c r="C681" s="38" t="s">
        <v>1816</v>
      </c>
      <c r="D681" s="40">
        <v>2</v>
      </c>
      <c r="E681" s="40">
        <v>2.227496542386243</v>
      </c>
      <c r="F681" s="40">
        <v>0.96736744136640929</v>
      </c>
    </row>
    <row r="682" spans="3:6" x14ac:dyDescent="0.2">
      <c r="C682" s="38" t="s">
        <v>1817</v>
      </c>
      <c r="D682" s="40">
        <v>2</v>
      </c>
      <c r="E682" s="40">
        <v>1.4153501313004651</v>
      </c>
      <c r="F682" s="40">
        <v>1.3091978034143068</v>
      </c>
    </row>
    <row r="683" spans="3:6" x14ac:dyDescent="0.2">
      <c r="C683" s="38" t="s">
        <v>1818</v>
      </c>
      <c r="D683" s="40">
        <v>2</v>
      </c>
      <c r="E683" s="40">
        <v>2.1454569523997367</v>
      </c>
      <c r="F683" s="40">
        <v>0.96714034782042269</v>
      </c>
    </row>
    <row r="684" spans="3:6" x14ac:dyDescent="0.2">
      <c r="C684" s="38" t="s">
        <v>1819</v>
      </c>
      <c r="D684" s="40">
        <v>2</v>
      </c>
      <c r="E684" s="40">
        <v>2.6446830301541753</v>
      </c>
      <c r="F684" s="40">
        <v>1.0848166954444476</v>
      </c>
    </row>
    <row r="685" spans="3:6" x14ac:dyDescent="0.2">
      <c r="C685" s="38" t="s">
        <v>1820</v>
      </c>
      <c r="D685" s="40">
        <v>2</v>
      </c>
      <c r="E685" s="40">
        <v>2.274619212609053</v>
      </c>
      <c r="F685" s="40">
        <v>0.97118457775385925</v>
      </c>
    </row>
    <row r="686" spans="3:6" x14ac:dyDescent="0.2">
      <c r="C686" s="38" t="s">
        <v>1821</v>
      </c>
      <c r="D686" s="40">
        <v>2</v>
      </c>
      <c r="E686" s="40">
        <v>2.8869629958304923</v>
      </c>
      <c r="F686" s="40">
        <v>1.2219960225557454</v>
      </c>
    </row>
    <row r="687" spans="3:6" x14ac:dyDescent="0.2">
      <c r="C687" s="38" t="s">
        <v>1822</v>
      </c>
      <c r="D687" s="40">
        <v>2</v>
      </c>
      <c r="E687" s="40">
        <v>2.4410586343485194</v>
      </c>
      <c r="F687" s="40">
        <v>1.0467631142501392</v>
      </c>
    </row>
    <row r="688" spans="3:6" x14ac:dyDescent="0.2">
      <c r="C688" s="38" t="s">
        <v>1823</v>
      </c>
      <c r="D688" s="40">
        <v>2</v>
      </c>
      <c r="E688" s="40">
        <v>2.6920492690820419</v>
      </c>
      <c r="F688" s="40">
        <v>1.1215788140037657</v>
      </c>
    </row>
    <row r="689" spans="3:6" x14ac:dyDescent="0.2">
      <c r="C689" s="38" t="s">
        <v>1824</v>
      </c>
      <c r="D689" s="40">
        <v>2</v>
      </c>
      <c r="E689" s="40">
        <v>2.329192685442611</v>
      </c>
      <c r="F689" s="40">
        <v>1.0363224997015057</v>
      </c>
    </row>
    <row r="690" spans="3:6" x14ac:dyDescent="0.2">
      <c r="C690" s="38" t="s">
        <v>1825</v>
      </c>
      <c r="D690" s="40">
        <v>2</v>
      </c>
      <c r="E690" s="40">
        <v>1.4153501313004651</v>
      </c>
      <c r="F690" s="40">
        <v>1.3091978034143068</v>
      </c>
    </row>
    <row r="691" spans="3:6" x14ac:dyDescent="0.2">
      <c r="C691" s="38" t="s">
        <v>1826</v>
      </c>
      <c r="D691" s="40">
        <v>2</v>
      </c>
      <c r="E691" s="40">
        <v>1.8912920823367436</v>
      </c>
      <c r="F691" s="40">
        <v>1.1508777014027474</v>
      </c>
    </row>
    <row r="692" spans="3:6" x14ac:dyDescent="0.2">
      <c r="C692" s="38" t="s">
        <v>1827</v>
      </c>
      <c r="D692" s="40">
        <v>2</v>
      </c>
      <c r="E692" s="40">
        <v>2.4885564914645646</v>
      </c>
      <c r="F692" s="40">
        <v>1.0202138693986154</v>
      </c>
    </row>
    <row r="693" spans="3:6" x14ac:dyDescent="0.2">
      <c r="C693" s="38" t="s">
        <v>1828</v>
      </c>
      <c r="D693" s="40">
        <v>2</v>
      </c>
      <c r="E693" s="40">
        <v>1.9014636042288846</v>
      </c>
      <c r="F693" s="40">
        <v>1.1453862149683018</v>
      </c>
    </row>
    <row r="694" spans="3:6" x14ac:dyDescent="0.2">
      <c r="C694" s="38" t="s">
        <v>1829</v>
      </c>
      <c r="D694" s="40">
        <v>2</v>
      </c>
      <c r="E694" s="40">
        <v>2.8196253099907631</v>
      </c>
      <c r="F694" s="40">
        <v>1.18238262060651</v>
      </c>
    </row>
    <row r="695" spans="3:6" x14ac:dyDescent="0.2">
      <c r="C695" s="38" t="s">
        <v>1830</v>
      </c>
      <c r="D695" s="40">
        <v>2</v>
      </c>
      <c r="E695" s="40">
        <v>2.3737503579095169</v>
      </c>
      <c r="F695" s="40">
        <v>1.0386358941262164</v>
      </c>
    </row>
    <row r="696" spans="3:6" x14ac:dyDescent="0.2">
      <c r="C696" s="38" t="s">
        <v>1831</v>
      </c>
      <c r="D696" s="40">
        <v>2</v>
      </c>
      <c r="E696" s="40">
        <v>2.5886411665059033</v>
      </c>
      <c r="F696" s="40">
        <v>1.0828503380351797</v>
      </c>
    </row>
    <row r="697" spans="3:6" x14ac:dyDescent="0.2">
      <c r="C697" s="38" t="s">
        <v>1832</v>
      </c>
      <c r="D697" s="40">
        <v>2</v>
      </c>
      <c r="E697" s="40">
        <v>2.9601029804957886</v>
      </c>
      <c r="F697" s="40">
        <v>1.2632083882648308</v>
      </c>
    </row>
    <row r="698" spans="3:6" x14ac:dyDescent="0.2">
      <c r="C698" s="38" t="s">
        <v>1833</v>
      </c>
      <c r="D698" s="40">
        <v>2</v>
      </c>
      <c r="E698" s="40">
        <v>2.4749125629224422</v>
      </c>
      <c r="F698" s="40">
        <v>1.0528883873451231</v>
      </c>
    </row>
    <row r="699" spans="3:6" x14ac:dyDescent="0.2">
      <c r="C699" s="38" t="s">
        <v>1834</v>
      </c>
      <c r="D699" s="40">
        <v>2</v>
      </c>
      <c r="E699" s="40">
        <v>2.6574767632940532</v>
      </c>
      <c r="F699" s="40">
        <v>1.1075001197458547</v>
      </c>
    </row>
    <row r="700" spans="3:6" x14ac:dyDescent="0.2">
      <c r="C700" s="38" t="s">
        <v>1835</v>
      </c>
      <c r="D700" s="40">
        <v>2</v>
      </c>
      <c r="E700" s="40">
        <v>2.2959499753823853</v>
      </c>
      <c r="F700" s="40">
        <v>1.0362316564643728</v>
      </c>
    </row>
    <row r="701" spans="3:6" x14ac:dyDescent="0.2">
      <c r="C701" s="38" t="s">
        <v>1836</v>
      </c>
      <c r="D701" s="40">
        <v>2</v>
      </c>
      <c r="E701" s="40">
        <v>2.1221235772840821</v>
      </c>
      <c r="F701" s="40">
        <v>0.9685862864686019</v>
      </c>
    </row>
    <row r="702" spans="3:6" x14ac:dyDescent="0.2">
      <c r="C702" s="38" t="s">
        <v>1837</v>
      </c>
      <c r="D702" s="40">
        <v>2</v>
      </c>
      <c r="E702" s="40">
        <v>2.9836352452472341</v>
      </c>
      <c r="F702" s="40">
        <v>1.2779628533083029</v>
      </c>
    </row>
    <row r="703" spans="3:6" x14ac:dyDescent="0.2">
      <c r="C703" s="38" t="s">
        <v>1838</v>
      </c>
      <c r="D703" s="40">
        <v>2</v>
      </c>
      <c r="E703" s="40">
        <v>2.3514388751846429</v>
      </c>
      <c r="F703" s="40">
        <v>1.0371665931322849</v>
      </c>
    </row>
    <row r="704" spans="3:6" x14ac:dyDescent="0.2">
      <c r="C704" s="38" t="s">
        <v>1839</v>
      </c>
      <c r="D704" s="40">
        <v>2</v>
      </c>
      <c r="E704" s="40">
        <v>1.9218987625012272</v>
      </c>
      <c r="F704" s="40">
        <v>1.1347530996863839</v>
      </c>
    </row>
    <row r="705" spans="3:6" x14ac:dyDescent="0.2">
      <c r="C705" s="38" t="s">
        <v>1840</v>
      </c>
      <c r="D705" s="40">
        <v>2</v>
      </c>
      <c r="E705" s="40">
        <v>2.8261844128958198</v>
      </c>
      <c r="F705" s="40">
        <v>1.1840512124749059</v>
      </c>
    </row>
    <row r="706" spans="3:6" x14ac:dyDescent="0.2">
      <c r="C706" s="38" t="s">
        <v>1841</v>
      </c>
      <c r="D706" s="40">
        <v>1</v>
      </c>
      <c r="E706" s="40">
        <v>1.4438526603802255</v>
      </c>
      <c r="F706" s="40">
        <v>1.5298549703565008</v>
      </c>
    </row>
    <row r="707" spans="3:6" x14ac:dyDescent="0.2">
      <c r="C707" s="38" t="s">
        <v>1842</v>
      </c>
      <c r="D707" s="40">
        <v>2</v>
      </c>
      <c r="E707" s="40">
        <v>2.9483490726880008</v>
      </c>
      <c r="F707" s="40">
        <v>1.2559602028356147</v>
      </c>
    </row>
    <row r="708" spans="3:6" x14ac:dyDescent="0.2">
      <c r="C708" s="38" t="s">
        <v>1843</v>
      </c>
      <c r="D708" s="40">
        <v>2</v>
      </c>
      <c r="E708" s="40">
        <v>2.1221235772840821</v>
      </c>
      <c r="F708" s="40">
        <v>0.9685862864686019</v>
      </c>
    </row>
    <row r="709" spans="3:6" x14ac:dyDescent="0.2">
      <c r="C709" s="38" t="s">
        <v>1844</v>
      </c>
      <c r="D709" s="40">
        <v>2</v>
      </c>
      <c r="E709" s="40">
        <v>2.5124961195291124</v>
      </c>
      <c r="F709" s="40">
        <v>1.0286805526807214</v>
      </c>
    </row>
    <row r="710" spans="3:6" x14ac:dyDescent="0.2">
      <c r="C710" s="38" t="s">
        <v>1845</v>
      </c>
      <c r="D710" s="40">
        <v>2</v>
      </c>
      <c r="E710" s="40">
        <v>2.0988404370188061</v>
      </c>
      <c r="F710" s="40">
        <v>0.97069979727181632</v>
      </c>
    </row>
    <row r="711" spans="3:6" x14ac:dyDescent="0.2">
      <c r="C711" s="38" t="s">
        <v>1846</v>
      </c>
      <c r="D711" s="40">
        <v>2</v>
      </c>
      <c r="E711" s="40">
        <v>2.229945092923197</v>
      </c>
      <c r="F711" s="40">
        <v>1.0402753826354745</v>
      </c>
    </row>
    <row r="712" spans="3:6" x14ac:dyDescent="0.2">
      <c r="C712" s="38" t="s">
        <v>1847</v>
      </c>
      <c r="D712" s="40">
        <v>2</v>
      </c>
      <c r="E712" s="40">
        <v>2.4169282061553323</v>
      </c>
      <c r="F712" s="40">
        <v>0.99829498630250546</v>
      </c>
    </row>
    <row r="713" spans="3:6" x14ac:dyDescent="0.2">
      <c r="C713" s="38" t="s">
        <v>1848</v>
      </c>
      <c r="D713" s="40">
        <v>1</v>
      </c>
      <c r="E713" s="40">
        <v>0.94183565253118695</v>
      </c>
      <c r="F713" s="40">
        <v>1.8885818144918667</v>
      </c>
    </row>
    <row r="714" spans="3:6" x14ac:dyDescent="0.2">
      <c r="C714" s="38" t="s">
        <v>1849</v>
      </c>
      <c r="D714" s="40">
        <v>2</v>
      </c>
      <c r="E714" s="40">
        <v>2.8196253099907631</v>
      </c>
      <c r="F714" s="40">
        <v>1.18238262060651</v>
      </c>
    </row>
    <row r="715" spans="3:6" x14ac:dyDescent="0.2">
      <c r="C715" s="38" t="s">
        <v>1850</v>
      </c>
      <c r="D715" s="40">
        <v>2</v>
      </c>
      <c r="E715" s="40">
        <v>2.5088925031177567</v>
      </c>
      <c r="F715" s="40">
        <v>1.0603581259947319</v>
      </c>
    </row>
    <row r="716" spans="3:6" x14ac:dyDescent="0.2">
      <c r="C716" s="38" t="s">
        <v>1851</v>
      </c>
      <c r="D716" s="40">
        <v>2</v>
      </c>
      <c r="E716" s="40">
        <v>2.9836352452472341</v>
      </c>
      <c r="F716" s="40">
        <v>1.2779628533083029</v>
      </c>
    </row>
    <row r="717" spans="3:6" x14ac:dyDescent="0.2">
      <c r="C717" s="38" t="s">
        <v>1852</v>
      </c>
      <c r="D717" s="40">
        <v>2</v>
      </c>
      <c r="E717" s="40">
        <v>2.7897805315011368</v>
      </c>
      <c r="F717" s="40">
        <v>1.1623675627541725</v>
      </c>
    </row>
    <row r="718" spans="3:6" x14ac:dyDescent="0.2">
      <c r="C718" s="38" t="s">
        <v>1853</v>
      </c>
      <c r="D718" s="40">
        <v>2</v>
      </c>
      <c r="E718" s="40">
        <v>2.2190096617417594</v>
      </c>
      <c r="F718" s="40">
        <v>1.041493942763239</v>
      </c>
    </row>
    <row r="719" spans="3:6" x14ac:dyDescent="0.2">
      <c r="C719" s="38" t="s">
        <v>1854</v>
      </c>
      <c r="D719" s="40">
        <v>2</v>
      </c>
      <c r="E719" s="40">
        <v>2.7498858644264534</v>
      </c>
      <c r="F719" s="40">
        <v>1.1474938073945535</v>
      </c>
    </row>
    <row r="720" spans="3:6" x14ac:dyDescent="0.2">
      <c r="C720" s="38" t="s">
        <v>1855</v>
      </c>
      <c r="D720" s="40">
        <v>2</v>
      </c>
      <c r="E720" s="40">
        <v>2.6446830301541753</v>
      </c>
      <c r="F720" s="40">
        <v>1.0848166954444476</v>
      </c>
    </row>
    <row r="721" spans="3:6" x14ac:dyDescent="0.2">
      <c r="C721" s="38" t="s">
        <v>1856</v>
      </c>
      <c r="D721" s="40">
        <v>2</v>
      </c>
      <c r="E721" s="40">
        <v>2.3514388751846429</v>
      </c>
      <c r="F721" s="40">
        <v>1.0371665931322849</v>
      </c>
    </row>
    <row r="722" spans="3:6" x14ac:dyDescent="0.2">
      <c r="C722" s="38" t="s">
        <v>1857</v>
      </c>
      <c r="D722" s="40">
        <v>2</v>
      </c>
      <c r="E722" s="40">
        <v>2.0988404370188061</v>
      </c>
      <c r="F722" s="40">
        <v>0.97069979727181632</v>
      </c>
    </row>
    <row r="723" spans="3:6" x14ac:dyDescent="0.2">
      <c r="C723" s="38" t="s">
        <v>1858</v>
      </c>
      <c r="D723" s="40">
        <v>2</v>
      </c>
      <c r="E723" s="40">
        <v>2.229945092923197</v>
      </c>
      <c r="F723" s="40">
        <v>1.0402753826354745</v>
      </c>
    </row>
    <row r="724" spans="3:6" x14ac:dyDescent="0.2">
      <c r="C724" s="38" t="s">
        <v>1859</v>
      </c>
      <c r="D724" s="40">
        <v>2</v>
      </c>
      <c r="E724" s="40">
        <v>2.3180946630940489</v>
      </c>
      <c r="F724" s="40">
        <v>1.0361354275274206</v>
      </c>
    </row>
    <row r="725" spans="3:6" x14ac:dyDescent="0.2">
      <c r="C725" s="38" t="s">
        <v>1860</v>
      </c>
      <c r="D725" s="40">
        <v>2</v>
      </c>
      <c r="E725" s="40">
        <v>2.584493244289527</v>
      </c>
      <c r="F725" s="40">
        <v>1.0573666633331393</v>
      </c>
    </row>
    <row r="726" spans="3:6" x14ac:dyDescent="0.2">
      <c r="C726" s="38" t="s">
        <v>1861</v>
      </c>
      <c r="D726" s="40">
        <v>2</v>
      </c>
      <c r="E726" s="40">
        <v>1.6671451489388676</v>
      </c>
      <c r="F726" s="40">
        <v>1.3054618655177832</v>
      </c>
    </row>
    <row r="727" spans="3:6" x14ac:dyDescent="0.2">
      <c r="C727" s="38" t="s">
        <v>1862</v>
      </c>
      <c r="D727" s="40">
        <v>2</v>
      </c>
      <c r="E727" s="40">
        <v>2.3693444485877335</v>
      </c>
      <c r="F727" s="40">
        <v>0.98670970431905902</v>
      </c>
    </row>
    <row r="728" spans="3:6" x14ac:dyDescent="0.2">
      <c r="C728" s="38" t="s">
        <v>1863</v>
      </c>
      <c r="D728" s="40">
        <v>2</v>
      </c>
      <c r="E728" s="40">
        <v>2.1538152632762615</v>
      </c>
      <c r="F728" s="40">
        <v>1.0520237355191409</v>
      </c>
    </row>
    <row r="729" spans="3:6" x14ac:dyDescent="0.2">
      <c r="C729" s="38" t="s">
        <v>1864</v>
      </c>
      <c r="D729" s="40">
        <v>2</v>
      </c>
      <c r="E729" s="40">
        <v>2.7050350886893764</v>
      </c>
      <c r="F729" s="40">
        <v>1.1152370893894128</v>
      </c>
    </row>
    <row r="730" spans="3:6" x14ac:dyDescent="0.2">
      <c r="C730" s="38" t="s">
        <v>1865</v>
      </c>
      <c r="D730" s="40">
        <v>2</v>
      </c>
      <c r="E730" s="40">
        <v>2.1107731273822883</v>
      </c>
      <c r="F730" s="40">
        <v>1.0620494082807399</v>
      </c>
    </row>
    <row r="731" spans="3:6" x14ac:dyDescent="0.2">
      <c r="C731" s="38" t="s">
        <v>1866</v>
      </c>
      <c r="D731" s="40">
        <v>2</v>
      </c>
      <c r="E731" s="40">
        <v>1.3652621038767041</v>
      </c>
      <c r="F731" s="40">
        <v>1.3530201420507233</v>
      </c>
    </row>
    <row r="732" spans="3:6" x14ac:dyDescent="0.2">
      <c r="C732" s="38" t="s">
        <v>1867</v>
      </c>
      <c r="D732" s="40">
        <v>1</v>
      </c>
      <c r="E732" s="40">
        <v>1.1523474070384716</v>
      </c>
      <c r="F732" s="40">
        <v>1.5722440748292741</v>
      </c>
    </row>
    <row r="733" spans="3:6" x14ac:dyDescent="0.2">
      <c r="C733" s="38" t="s">
        <v>1868</v>
      </c>
      <c r="D733" s="40">
        <v>2</v>
      </c>
      <c r="E733" s="40">
        <v>2.4885564914645646</v>
      </c>
      <c r="F733" s="40">
        <v>1.0202138693986154</v>
      </c>
    </row>
    <row r="734" spans="3:6" x14ac:dyDescent="0.2">
      <c r="C734" s="38" t="s">
        <v>1869</v>
      </c>
      <c r="D734" s="40">
        <v>2</v>
      </c>
      <c r="E734" s="40">
        <v>1.5420859175642831</v>
      </c>
      <c r="F734" s="40">
        <v>1.4210977119319708</v>
      </c>
    </row>
    <row r="735" spans="3:6" x14ac:dyDescent="0.2">
      <c r="C735" s="38" t="s">
        <v>1870</v>
      </c>
      <c r="D735" s="40">
        <v>2</v>
      </c>
      <c r="E735" s="40">
        <v>2.935676048678491</v>
      </c>
      <c r="F735" s="40">
        <v>1.2538583668244345</v>
      </c>
    </row>
    <row r="736" spans="3:6" x14ac:dyDescent="0.2">
      <c r="C736" s="38" t="s">
        <v>1871</v>
      </c>
      <c r="D736" s="40">
        <v>2</v>
      </c>
      <c r="E736" s="40">
        <v>2.2864257786908184</v>
      </c>
      <c r="F736" s="40">
        <v>0.97255424708060856</v>
      </c>
    </row>
    <row r="737" spans="3:6" x14ac:dyDescent="0.2">
      <c r="C737" s="38" t="s">
        <v>1872</v>
      </c>
      <c r="D737" s="40">
        <v>2</v>
      </c>
      <c r="E737" s="40">
        <v>2.3737503579095169</v>
      </c>
      <c r="F737" s="40">
        <v>1.0386358941262164</v>
      </c>
    </row>
    <row r="738" spans="3:6" x14ac:dyDescent="0.2">
      <c r="C738" s="38" t="s">
        <v>1873</v>
      </c>
      <c r="D738" s="40">
        <v>2</v>
      </c>
      <c r="E738" s="40">
        <v>2.1454569523997367</v>
      </c>
      <c r="F738" s="40">
        <v>0.96714034782042269</v>
      </c>
    </row>
    <row r="739" spans="3:6" x14ac:dyDescent="0.2">
      <c r="C739" s="38" t="s">
        <v>1874</v>
      </c>
      <c r="D739" s="40">
        <v>2</v>
      </c>
      <c r="E739" s="40">
        <v>2.3849300116983327</v>
      </c>
      <c r="F739" s="40">
        <v>1.0396042131249335</v>
      </c>
    </row>
    <row r="740" spans="3:6" x14ac:dyDescent="0.2">
      <c r="C740" s="38" t="s">
        <v>1875</v>
      </c>
      <c r="D740" s="40">
        <v>2</v>
      </c>
      <c r="E740" s="40">
        <v>2.3337509203357323</v>
      </c>
      <c r="F740" s="40">
        <v>0.97967355871437112</v>
      </c>
    </row>
    <row r="741" spans="3:6" x14ac:dyDescent="0.2">
      <c r="C741" s="38" t="s">
        <v>1876</v>
      </c>
      <c r="D741" s="40">
        <v>2</v>
      </c>
      <c r="E741" s="40">
        <v>2.1863210659598682</v>
      </c>
      <c r="F741" s="40">
        <v>1.0460733990984772</v>
      </c>
    </row>
    <row r="742" spans="3:6" x14ac:dyDescent="0.2">
      <c r="C742" s="38" t="s">
        <v>1877</v>
      </c>
      <c r="D742" s="40">
        <v>2</v>
      </c>
      <c r="E742" s="40">
        <v>2.46464801379582</v>
      </c>
      <c r="F742" s="40">
        <v>1.012318506843946</v>
      </c>
    </row>
    <row r="743" spans="3:6" x14ac:dyDescent="0.2">
      <c r="C743" s="38" t="s">
        <v>1878</v>
      </c>
      <c r="D743" s="40">
        <v>2</v>
      </c>
      <c r="E743" s="40">
        <v>2.3574707329518172</v>
      </c>
      <c r="F743" s="40">
        <v>0.98420484702747557</v>
      </c>
    </row>
    <row r="744" spans="3:6" x14ac:dyDescent="0.2">
      <c r="C744" s="38" t="s">
        <v>1879</v>
      </c>
      <c r="D744" s="40">
        <v>2</v>
      </c>
      <c r="E744" s="40">
        <v>2.5886411665059033</v>
      </c>
      <c r="F744" s="40">
        <v>1.0828503380351797</v>
      </c>
    </row>
    <row r="745" spans="3:6" x14ac:dyDescent="0.2">
      <c r="C745" s="38" t="s">
        <v>1880</v>
      </c>
      <c r="D745" s="40">
        <v>2</v>
      </c>
      <c r="E745" s="40">
        <v>2.7655387961379274</v>
      </c>
      <c r="F745" s="40">
        <v>1.1483918186893052</v>
      </c>
    </row>
    <row r="746" spans="3:6" x14ac:dyDescent="0.2">
      <c r="C746" s="38" t="s">
        <v>1881</v>
      </c>
      <c r="D746" s="40">
        <v>2</v>
      </c>
      <c r="E746" s="40">
        <v>2.4885564914645646</v>
      </c>
      <c r="F746" s="40">
        <v>1.0202138693986154</v>
      </c>
    </row>
    <row r="747" spans="3:6" x14ac:dyDescent="0.2">
      <c r="C747" s="38" t="s">
        <v>1882</v>
      </c>
      <c r="D747" s="40">
        <v>1</v>
      </c>
      <c r="E747" s="40">
        <v>1.2474480131849901</v>
      </c>
      <c r="F747" s="40">
        <v>1.8296207968755951</v>
      </c>
    </row>
    <row r="748" spans="3:6" x14ac:dyDescent="0.2">
      <c r="C748" s="38" t="s">
        <v>1883</v>
      </c>
      <c r="D748" s="40">
        <v>1</v>
      </c>
      <c r="E748" s="40">
        <v>0.90492278206496057</v>
      </c>
      <c r="F748" s="40">
        <v>1.9768854575578099</v>
      </c>
    </row>
    <row r="749" spans="3:6" x14ac:dyDescent="0.2">
      <c r="C749" s="38" t="s">
        <v>1884</v>
      </c>
      <c r="D749" s="40">
        <v>2</v>
      </c>
      <c r="E749" s="40">
        <v>2.0177701184562231</v>
      </c>
      <c r="F749" s="40">
        <v>0.98327979985445135</v>
      </c>
    </row>
    <row r="750" spans="3:6" x14ac:dyDescent="0.2">
      <c r="C750" s="38" t="s">
        <v>1885</v>
      </c>
      <c r="D750" s="40">
        <v>1</v>
      </c>
      <c r="E750" s="40">
        <v>0.88704006155496185</v>
      </c>
      <c r="F750" s="40">
        <v>2.0327250034934154</v>
      </c>
    </row>
    <row r="751" spans="3:6" x14ac:dyDescent="0.2">
      <c r="C751" s="38" t="s">
        <v>1886</v>
      </c>
      <c r="D751" s="40">
        <v>2</v>
      </c>
      <c r="E751" s="40">
        <v>1.5822411769133369</v>
      </c>
      <c r="F751" s="40">
        <v>1.1812121070777533</v>
      </c>
    </row>
    <row r="752" spans="3:6" x14ac:dyDescent="0.2">
      <c r="C752" s="38" t="s">
        <v>1887</v>
      </c>
      <c r="D752" s="40">
        <v>2</v>
      </c>
      <c r="E752" s="40">
        <v>1.7458636547050712</v>
      </c>
      <c r="F752" s="40">
        <v>1.0825870894046241</v>
      </c>
    </row>
    <row r="753" spans="3:6" x14ac:dyDescent="0.2">
      <c r="C753" s="38" t="s">
        <v>1888</v>
      </c>
      <c r="D753" s="40">
        <v>2</v>
      </c>
      <c r="E753" s="40">
        <v>2.1000681648706929</v>
      </c>
      <c r="F753" s="40">
        <v>1.0649225545070053</v>
      </c>
    </row>
    <row r="754" spans="3:6" x14ac:dyDescent="0.2">
      <c r="C754" s="38" t="s">
        <v>1889</v>
      </c>
      <c r="D754" s="40">
        <v>2</v>
      </c>
      <c r="E754" s="40">
        <v>2.4407716019203058</v>
      </c>
      <c r="F754" s="40">
        <v>1.0050079300283643</v>
      </c>
    </row>
    <row r="755" spans="3:6" x14ac:dyDescent="0.2">
      <c r="C755" s="38" t="s">
        <v>1890</v>
      </c>
      <c r="D755" s="40">
        <v>1</v>
      </c>
      <c r="E755" s="40">
        <v>1.3411663119620385</v>
      </c>
      <c r="F755" s="40">
        <v>3.1875197113881146</v>
      </c>
    </row>
    <row r="756" spans="3:6" x14ac:dyDescent="0.2">
      <c r="C756" s="38" t="s">
        <v>1891</v>
      </c>
      <c r="D756" s="40">
        <v>1</v>
      </c>
      <c r="E756" s="40">
        <v>1.0140517406756175</v>
      </c>
      <c r="F756" s="40">
        <v>1.7589007392938822</v>
      </c>
    </row>
    <row r="757" spans="3:6" x14ac:dyDescent="0.2">
      <c r="C757" s="38" t="s">
        <v>1892</v>
      </c>
      <c r="D757" s="40">
        <v>1</v>
      </c>
      <c r="E757" s="40">
        <v>1.1448141691899243</v>
      </c>
      <c r="F757" s="40">
        <v>2.200540202913368</v>
      </c>
    </row>
    <row r="758" spans="3:6" x14ac:dyDescent="0.2">
      <c r="C758" s="38" t="s">
        <v>1893</v>
      </c>
      <c r="D758" s="40">
        <v>2</v>
      </c>
      <c r="E758" s="40">
        <v>1.9116659948166845</v>
      </c>
      <c r="F758" s="40">
        <v>1.1400107978991578</v>
      </c>
    </row>
    <row r="759" spans="3:6" x14ac:dyDescent="0.2">
      <c r="C759" s="38" t="s">
        <v>1894</v>
      </c>
      <c r="D759" s="40">
        <v>2</v>
      </c>
      <c r="E759" s="40">
        <v>1.891857476495957</v>
      </c>
      <c r="F759" s="40">
        <v>1.0186440110881458</v>
      </c>
    </row>
    <row r="760" spans="3:6" x14ac:dyDescent="0.2">
      <c r="C760" s="38" t="s">
        <v>1895</v>
      </c>
      <c r="D760" s="40">
        <v>2</v>
      </c>
      <c r="E760" s="40">
        <v>1.9602964979095401</v>
      </c>
      <c r="F760" s="40">
        <v>0.99706833858261101</v>
      </c>
    </row>
    <row r="761" spans="3:6" x14ac:dyDescent="0.2">
      <c r="C761" s="38" t="s">
        <v>1896</v>
      </c>
      <c r="D761" s="40">
        <v>1</v>
      </c>
      <c r="E761" s="40">
        <v>1.0460064439479189</v>
      </c>
      <c r="F761" s="40">
        <v>2.7776415044110716</v>
      </c>
    </row>
    <row r="762" spans="3:6" x14ac:dyDescent="0.2">
      <c r="C762" s="38" t="s">
        <v>1897</v>
      </c>
      <c r="D762" s="40">
        <v>2</v>
      </c>
      <c r="E762" s="40">
        <v>1.4254984709399319</v>
      </c>
      <c r="F762" s="40">
        <v>1.3006309181703255</v>
      </c>
    </row>
    <row r="763" spans="3:6" x14ac:dyDescent="0.2">
      <c r="C763" s="38" t="s">
        <v>1898</v>
      </c>
      <c r="D763" s="40">
        <v>2</v>
      </c>
      <c r="E763" s="40">
        <v>2.0988404370188061</v>
      </c>
      <c r="F763" s="40">
        <v>0.97069979727181632</v>
      </c>
    </row>
    <row r="764" spans="3:6" x14ac:dyDescent="0.2">
      <c r="C764" s="38" t="s">
        <v>1899</v>
      </c>
      <c r="D764" s="40">
        <v>2</v>
      </c>
      <c r="E764" s="40">
        <v>1.7347800446519737</v>
      </c>
      <c r="F764" s="40">
        <v>1.0883954742152475</v>
      </c>
    </row>
    <row r="765" spans="3:6" x14ac:dyDescent="0.2">
      <c r="C765" s="38" t="s">
        <v>1900</v>
      </c>
      <c r="D765" s="40">
        <v>2</v>
      </c>
      <c r="E765" s="40">
        <v>1.5929582790966823</v>
      </c>
      <c r="F765" s="40">
        <v>1.1739263091376415</v>
      </c>
    </row>
    <row r="766" spans="3:6" x14ac:dyDescent="0.2">
      <c r="C766" s="38" t="s">
        <v>1901</v>
      </c>
      <c r="D766" s="40">
        <v>1</v>
      </c>
      <c r="E766" s="40">
        <v>1.2687633156129063</v>
      </c>
      <c r="F766" s="40">
        <v>1.4451170333226284</v>
      </c>
    </row>
    <row r="767" spans="3:6" x14ac:dyDescent="0.2">
      <c r="C767" s="38" t="s">
        <v>1902</v>
      </c>
      <c r="D767" s="40">
        <v>2</v>
      </c>
      <c r="E767" s="40">
        <v>2.486225463114812</v>
      </c>
      <c r="F767" s="40">
        <v>1.0552302193792795</v>
      </c>
    </row>
    <row r="768" spans="3:6" x14ac:dyDescent="0.2">
      <c r="C768" s="38" t="s">
        <v>1903</v>
      </c>
      <c r="D768" s="40">
        <v>1</v>
      </c>
      <c r="E768" s="40">
        <v>0.86042467268430056</v>
      </c>
      <c r="F768" s="40">
        <v>2.1913679475170746</v>
      </c>
    </row>
    <row r="769" spans="3:6" x14ac:dyDescent="0.2">
      <c r="C769" s="38" t="s">
        <v>1904</v>
      </c>
      <c r="D769" s="40">
        <v>1</v>
      </c>
      <c r="E769" s="40">
        <v>1.2232994204278895</v>
      </c>
      <c r="F769" s="40">
        <v>1.8824949362482311</v>
      </c>
    </row>
    <row r="770" spans="3:6" x14ac:dyDescent="0.2">
      <c r="C770" s="38" t="s">
        <v>1905</v>
      </c>
      <c r="D770" s="40">
        <v>2</v>
      </c>
      <c r="E770" s="40">
        <v>2.0257952341789625</v>
      </c>
      <c r="F770" s="40">
        <v>1.0890069229923569</v>
      </c>
    </row>
    <row r="771" spans="3:6" x14ac:dyDescent="0.2">
      <c r="C771" s="38" t="s">
        <v>1906</v>
      </c>
      <c r="D771" s="40">
        <v>1</v>
      </c>
      <c r="E771" s="40">
        <v>1.0460064439479189</v>
      </c>
      <c r="F771" s="40">
        <v>2.7776415044110716</v>
      </c>
    </row>
    <row r="772" spans="3:6" x14ac:dyDescent="0.2">
      <c r="C772" s="38" t="s">
        <v>1907</v>
      </c>
      <c r="D772" s="40">
        <v>1</v>
      </c>
      <c r="E772" s="40">
        <v>1.1715870819135368</v>
      </c>
      <c r="F772" s="40">
        <v>2.0338569267539768</v>
      </c>
    </row>
    <row r="773" spans="3:6" x14ac:dyDescent="0.2">
      <c r="C773" s="38" t="s">
        <v>1908</v>
      </c>
      <c r="D773" s="40">
        <v>1</v>
      </c>
      <c r="E773" s="40">
        <v>1.2006545053068154</v>
      </c>
      <c r="F773" s="40">
        <v>3.0058785871352045</v>
      </c>
    </row>
    <row r="774" spans="3:6" x14ac:dyDescent="0.2">
      <c r="C774" s="38" t="s">
        <v>1909</v>
      </c>
      <c r="D774" s="40">
        <v>2</v>
      </c>
      <c r="E774" s="40">
        <v>2.2080936529930586</v>
      </c>
      <c r="F774" s="40">
        <v>1.0428668821769977</v>
      </c>
    </row>
    <row r="775" spans="3:6" x14ac:dyDescent="0.2">
      <c r="C775" s="38" t="s">
        <v>1910</v>
      </c>
      <c r="D775" s="40">
        <v>1</v>
      </c>
      <c r="E775" s="40">
        <v>1.1496495905628745</v>
      </c>
      <c r="F775" s="40">
        <v>2.3709263755762033</v>
      </c>
    </row>
    <row r="776" spans="3:6" x14ac:dyDescent="0.2">
      <c r="C776" s="38" t="s">
        <v>1911</v>
      </c>
      <c r="D776" s="40">
        <v>2</v>
      </c>
      <c r="E776" s="40">
        <v>2.4050191962320016</v>
      </c>
      <c r="F776" s="40">
        <v>0.99516644831706957</v>
      </c>
    </row>
    <row r="777" spans="3:6" x14ac:dyDescent="0.2">
      <c r="C777" s="38" t="s">
        <v>1912</v>
      </c>
      <c r="D777" s="40">
        <v>2</v>
      </c>
      <c r="E777" s="40">
        <v>1.8805112053468986</v>
      </c>
      <c r="F777" s="40">
        <v>1.0227518286619894</v>
      </c>
    </row>
    <row r="778" spans="3:6" x14ac:dyDescent="0.2">
      <c r="C778" s="38" t="s">
        <v>1913</v>
      </c>
      <c r="D778" s="40">
        <v>2</v>
      </c>
      <c r="E778" s="40">
        <v>1.9014636042288846</v>
      </c>
      <c r="F778" s="40">
        <v>1.1453862149683018</v>
      </c>
    </row>
    <row r="779" spans="3:6" x14ac:dyDescent="0.2">
      <c r="C779" s="38" t="s">
        <v>1914</v>
      </c>
      <c r="D779" s="40">
        <v>1</v>
      </c>
      <c r="E779" s="40">
        <v>1.1028775244967826</v>
      </c>
      <c r="F779" s="40">
        <v>1.6332524961659287</v>
      </c>
    </row>
    <row r="780" spans="3:6" x14ac:dyDescent="0.2">
      <c r="C780" s="38" t="s">
        <v>1915</v>
      </c>
      <c r="D780" s="40">
        <v>2</v>
      </c>
      <c r="E780" s="40">
        <v>1.7621123733546664</v>
      </c>
      <c r="F780" s="40">
        <v>1.2320786316543935</v>
      </c>
    </row>
    <row r="781" spans="3:6" x14ac:dyDescent="0.2">
      <c r="C781" s="38" t="s">
        <v>1916</v>
      </c>
      <c r="D781" s="40">
        <v>1</v>
      </c>
      <c r="E781" s="40">
        <v>1.4250021007978493</v>
      </c>
      <c r="F781" s="40">
        <v>3.0410433512716728</v>
      </c>
    </row>
    <row r="782" spans="3:6" x14ac:dyDescent="0.2">
      <c r="C782" s="38" t="s">
        <v>1917</v>
      </c>
      <c r="D782" s="40">
        <v>1</v>
      </c>
      <c r="E782" s="40">
        <v>1.2352755314909138</v>
      </c>
      <c r="F782" s="40">
        <v>2.6846935256025874</v>
      </c>
    </row>
    <row r="783" spans="3:6" x14ac:dyDescent="0.2">
      <c r="C783" s="38" t="s">
        <v>1918</v>
      </c>
      <c r="D783" s="40">
        <v>2</v>
      </c>
      <c r="E783" s="40">
        <v>2.006245147688416</v>
      </c>
      <c r="F783" s="40">
        <v>0.98572334157936292</v>
      </c>
    </row>
    <row r="784" spans="3:6" x14ac:dyDescent="0.2">
      <c r="C784" s="38" t="s">
        <v>1919</v>
      </c>
      <c r="D784" s="40">
        <v>2</v>
      </c>
      <c r="E784" s="40">
        <v>2.2628228439965108</v>
      </c>
      <c r="F784" s="40">
        <v>0.96998048673840576</v>
      </c>
    </row>
    <row r="785" spans="3:6" x14ac:dyDescent="0.2">
      <c r="C785" s="38" t="s">
        <v>1920</v>
      </c>
      <c r="D785" s="40">
        <v>1</v>
      </c>
      <c r="E785" s="40">
        <v>1.2501294249815653</v>
      </c>
      <c r="F785" s="40">
        <v>1.4641729636375218</v>
      </c>
    </row>
    <row r="786" spans="3:6" x14ac:dyDescent="0.2">
      <c r="C786" s="38" t="s">
        <v>1921</v>
      </c>
      <c r="D786" s="40">
        <v>2</v>
      </c>
      <c r="E786" s="40">
        <v>1.9321614246493362</v>
      </c>
      <c r="F786" s="40">
        <v>1.1296147640691308</v>
      </c>
    </row>
    <row r="787" spans="3:6" x14ac:dyDescent="0.2">
      <c r="C787" s="38" t="s">
        <v>1922</v>
      </c>
      <c r="D787" s="40">
        <v>1</v>
      </c>
      <c r="E787" s="40">
        <v>1.9275653354148954</v>
      </c>
      <c r="F787" s="40">
        <v>3.707851369695681</v>
      </c>
    </row>
    <row r="788" spans="3:6" x14ac:dyDescent="0.2">
      <c r="C788" s="38" t="s">
        <v>1923</v>
      </c>
      <c r="D788" s="40">
        <v>1</v>
      </c>
      <c r="E788" s="40">
        <v>1.0914097626873025</v>
      </c>
      <c r="F788" s="40">
        <v>2.849467689622081</v>
      </c>
    </row>
    <row r="789" spans="3:6" x14ac:dyDescent="0.2">
      <c r="C789" s="38" t="s">
        <v>1924</v>
      </c>
      <c r="D789" s="40">
        <v>2</v>
      </c>
      <c r="E789" s="40">
        <v>1.6857956107129004</v>
      </c>
      <c r="F789" s="40">
        <v>1.2901118465084522</v>
      </c>
    </row>
    <row r="790" spans="3:6" x14ac:dyDescent="0.2">
      <c r="C790" s="38" t="s">
        <v>1925</v>
      </c>
      <c r="D790" s="40">
        <v>2</v>
      </c>
      <c r="E790" s="40">
        <v>1.8012232412333198</v>
      </c>
      <c r="F790" s="40">
        <v>1.2052513864055097</v>
      </c>
    </row>
    <row r="791" spans="3:6" x14ac:dyDescent="0.2">
      <c r="C791" s="38" t="s">
        <v>1926</v>
      </c>
      <c r="D791" s="40">
        <v>2</v>
      </c>
      <c r="E791" s="40">
        <v>2.3961253096942112</v>
      </c>
      <c r="F791" s="40">
        <v>1.0407277546797622</v>
      </c>
    </row>
    <row r="792" spans="3:6" x14ac:dyDescent="0.2">
      <c r="C792" s="38" t="s">
        <v>1927</v>
      </c>
      <c r="D792" s="40">
        <v>1</v>
      </c>
      <c r="E792" s="40">
        <v>1.4024971946662519</v>
      </c>
      <c r="F792" s="40">
        <v>3.0051203069344439</v>
      </c>
    </row>
    <row r="793" spans="3:6" x14ac:dyDescent="0.2">
      <c r="C793" s="38" t="s">
        <v>1928</v>
      </c>
      <c r="D793" s="40">
        <v>2</v>
      </c>
      <c r="E793" s="40">
        <v>1.8016116365122006</v>
      </c>
      <c r="F793" s="40">
        <v>1.0553764238038885</v>
      </c>
    </row>
    <row r="794" spans="3:6" x14ac:dyDescent="0.2">
      <c r="C794" s="38" t="s">
        <v>1929</v>
      </c>
      <c r="D794" s="40">
        <v>1</v>
      </c>
      <c r="E794" s="40">
        <v>4.553161468825679</v>
      </c>
      <c r="F794" s="40">
        <v>6.4984648140109798</v>
      </c>
    </row>
    <row r="795" spans="3:6" x14ac:dyDescent="0.2">
      <c r="C795" s="38" t="s">
        <v>1930</v>
      </c>
      <c r="D795" s="40">
        <v>2</v>
      </c>
      <c r="E795" s="40">
        <v>1.6037050713891086</v>
      </c>
      <c r="F795" s="40">
        <v>1.1667342699594905</v>
      </c>
    </row>
    <row r="796" spans="3:6" x14ac:dyDescent="0.2">
      <c r="C796" s="38" t="s">
        <v>1931</v>
      </c>
      <c r="D796" s="40">
        <v>1</v>
      </c>
      <c r="E796" s="40">
        <v>1.1805901207143195</v>
      </c>
      <c r="F796" s="40">
        <v>2.0010464118041837</v>
      </c>
    </row>
    <row r="797" spans="3:6" x14ac:dyDescent="0.2">
      <c r="C797" s="38" t="s">
        <v>1932</v>
      </c>
      <c r="D797" s="40">
        <v>1</v>
      </c>
      <c r="E797" s="40">
        <v>1.2326202502593562</v>
      </c>
      <c r="F797" s="40">
        <v>1.8612636554347302</v>
      </c>
    </row>
    <row r="798" spans="3:6" x14ac:dyDescent="0.2">
      <c r="C798" s="38" t="s">
        <v>1933</v>
      </c>
      <c r="D798" s="40">
        <v>1</v>
      </c>
      <c r="E798" s="40">
        <v>1.1109098835489344</v>
      </c>
      <c r="F798" s="40">
        <v>1.6229934232505967</v>
      </c>
    </row>
    <row r="799" spans="3:6" x14ac:dyDescent="0.2">
      <c r="C799" s="38" t="s">
        <v>1934</v>
      </c>
      <c r="D799" s="40">
        <v>1</v>
      </c>
      <c r="E799" s="40">
        <v>0.87581553700341863</v>
      </c>
      <c r="F799" s="40">
        <v>2.0777236877065421</v>
      </c>
    </row>
    <row r="800" spans="3:6" x14ac:dyDescent="0.2">
      <c r="C800" s="38" t="s">
        <v>1935</v>
      </c>
      <c r="D800" s="40">
        <v>1</v>
      </c>
      <c r="E800" s="40">
        <v>1.027808923214913</v>
      </c>
      <c r="F800" s="40">
        <v>1.7376553344300789</v>
      </c>
    </row>
    <row r="801" spans="3:6" x14ac:dyDescent="0.2">
      <c r="C801" s="38" t="s">
        <v>1936</v>
      </c>
      <c r="D801" s="40">
        <v>2</v>
      </c>
      <c r="E801" s="40">
        <v>2.0893861153366156</v>
      </c>
      <c r="F801" s="40">
        <v>1.0679401147067666</v>
      </c>
    </row>
    <row r="802" spans="3:6" x14ac:dyDescent="0.2">
      <c r="C802" s="38" t="s">
        <v>1937</v>
      </c>
      <c r="D802" s="40">
        <v>1</v>
      </c>
      <c r="E802" s="40">
        <v>1.6082999126317268</v>
      </c>
      <c r="F802" s="40">
        <v>3.3060668895497018</v>
      </c>
    </row>
    <row r="803" spans="3:6" x14ac:dyDescent="0.2">
      <c r="C803" s="38" t="s">
        <v>1938</v>
      </c>
      <c r="D803" s="40">
        <v>2</v>
      </c>
      <c r="E803" s="40">
        <v>1.4052441203315256</v>
      </c>
      <c r="F803" s="40">
        <v>1.317832285104227</v>
      </c>
    </row>
    <row r="804" spans="3:6" x14ac:dyDescent="0.2">
      <c r="C804" s="38" t="s">
        <v>1939</v>
      </c>
      <c r="D804" s="40">
        <v>2</v>
      </c>
      <c r="E804" s="40">
        <v>2.3931188133507981</v>
      </c>
      <c r="F804" s="40">
        <v>0.99219180608853141</v>
      </c>
    </row>
    <row r="805" spans="3:6" x14ac:dyDescent="0.2">
      <c r="C805" s="38" t="s">
        <v>1940</v>
      </c>
      <c r="D805" s="40">
        <v>2</v>
      </c>
      <c r="E805" s="40">
        <v>1.6906799855892687</v>
      </c>
      <c r="F805" s="40">
        <v>1.1127864652385331</v>
      </c>
    </row>
    <row r="806" spans="3:6" x14ac:dyDescent="0.2">
      <c r="C806" s="38" t="s">
        <v>1941</v>
      </c>
      <c r="D806" s="40">
        <v>1</v>
      </c>
      <c r="E806" s="40">
        <v>0.89369084082828831</v>
      </c>
      <c r="F806" s="40">
        <v>2.0103328552048403</v>
      </c>
    </row>
    <row r="807" spans="3:6" x14ac:dyDescent="0.2">
      <c r="C807" s="38" t="s">
        <v>1942</v>
      </c>
      <c r="D807" s="40">
        <v>2</v>
      </c>
      <c r="E807" s="40">
        <v>2.4636136618423188</v>
      </c>
      <c r="F807" s="40">
        <v>1.0506959772241948</v>
      </c>
    </row>
    <row r="808" spans="3:6" x14ac:dyDescent="0.2">
      <c r="C808" s="38" t="s">
        <v>1943</v>
      </c>
      <c r="D808" s="40">
        <v>2</v>
      </c>
      <c r="E808" s="40">
        <v>1.5081057335982546</v>
      </c>
      <c r="F808" s="40">
        <v>1.2346958334778693</v>
      </c>
    </row>
    <row r="809" spans="3:6" x14ac:dyDescent="0.2">
      <c r="C809" s="38" t="s">
        <v>1944</v>
      </c>
      <c r="D809" s="40">
        <v>1</v>
      </c>
      <c r="E809" s="40">
        <v>1.240903946055238</v>
      </c>
      <c r="F809" s="40">
        <v>1.4737738941988041</v>
      </c>
    </row>
    <row r="810" spans="3:6" x14ac:dyDescent="0.2">
      <c r="C810" s="38" t="s">
        <v>1945</v>
      </c>
      <c r="D810" s="40">
        <v>1</v>
      </c>
      <c r="E810" s="40">
        <v>1.4024971946662519</v>
      </c>
      <c r="F810" s="40">
        <v>3.0051203069344439</v>
      </c>
    </row>
    <row r="811" spans="3:6" x14ac:dyDescent="0.2">
      <c r="C811" s="38" t="s">
        <v>1946</v>
      </c>
      <c r="D811" s="40">
        <v>2</v>
      </c>
      <c r="E811" s="40">
        <v>2.7050350886893764</v>
      </c>
      <c r="F811" s="40">
        <v>1.1152370893894128</v>
      </c>
    </row>
    <row r="812" spans="3:6" x14ac:dyDescent="0.2">
      <c r="C812" s="38" t="s">
        <v>1947</v>
      </c>
      <c r="D812" s="40">
        <v>2</v>
      </c>
      <c r="E812" s="40">
        <v>2.4185619690168121</v>
      </c>
      <c r="F812" s="40">
        <v>1.0434384305218369</v>
      </c>
    </row>
    <row r="813" spans="3:6" x14ac:dyDescent="0.2">
      <c r="C813" s="38" t="s">
        <v>1948</v>
      </c>
      <c r="D813" s="40">
        <v>2</v>
      </c>
      <c r="E813" s="40">
        <v>1.5680145872979101</v>
      </c>
      <c r="F813" s="40">
        <v>1.3952044569721433</v>
      </c>
    </row>
    <row r="814" spans="3:6" x14ac:dyDescent="0.2">
      <c r="C814" s="38" t="s">
        <v>1949</v>
      </c>
      <c r="D814" s="40">
        <v>2</v>
      </c>
      <c r="E814" s="40">
        <v>2.3219051054986091</v>
      </c>
      <c r="F814" s="40">
        <v>0.97764934514416391</v>
      </c>
    </row>
    <row r="815" spans="3:6" x14ac:dyDescent="0.2">
      <c r="C815" s="38" t="s">
        <v>1950</v>
      </c>
      <c r="D815" s="40">
        <v>2</v>
      </c>
      <c r="E815" s="40">
        <v>1.6486778988928059</v>
      </c>
      <c r="F815" s="40">
        <v>1.3211254854390531</v>
      </c>
    </row>
    <row r="816" spans="3:6" x14ac:dyDescent="0.2">
      <c r="C816" s="38" t="s">
        <v>1951</v>
      </c>
      <c r="D816" s="40">
        <v>2</v>
      </c>
      <c r="E816" s="40">
        <v>1.9321614246493362</v>
      </c>
      <c r="F816" s="40">
        <v>1.1296147640691308</v>
      </c>
    </row>
    <row r="817" spans="3:6" x14ac:dyDescent="0.2">
      <c r="C817" s="38" t="s">
        <v>1952</v>
      </c>
      <c r="D817" s="40">
        <v>1</v>
      </c>
      <c r="E817" s="40">
        <v>1.4719611342210372</v>
      </c>
      <c r="F817" s="40">
        <v>3.1130549714962088</v>
      </c>
    </row>
    <row r="818" spans="3:6" x14ac:dyDescent="0.2">
      <c r="C818" s="38" t="s">
        <v>1953</v>
      </c>
      <c r="D818" s="40">
        <v>1</v>
      </c>
      <c r="E818" s="40">
        <v>0.9176119137877865</v>
      </c>
      <c r="F818" s="40">
        <v>1.9436148013936148</v>
      </c>
    </row>
    <row r="819" spans="3:6" x14ac:dyDescent="0.2">
      <c r="C819" s="38" t="s">
        <v>1954</v>
      </c>
      <c r="D819" s="40">
        <v>1</v>
      </c>
      <c r="E819" s="40">
        <v>1.1534480215170633</v>
      </c>
      <c r="F819" s="40">
        <v>2.1222403359405133</v>
      </c>
    </row>
    <row r="820" spans="3:6" x14ac:dyDescent="0.2">
      <c r="C820" s="38" t="s">
        <v>1955</v>
      </c>
      <c r="D820" s="40">
        <v>2</v>
      </c>
      <c r="E820" s="40">
        <v>2.5005224675880591</v>
      </c>
      <c r="F820" s="40">
        <v>1.0243766589352985</v>
      </c>
    </row>
    <row r="821" spans="3:6" x14ac:dyDescent="0.2">
      <c r="C821" s="38" t="s">
        <v>1956</v>
      </c>
      <c r="D821" s="40">
        <v>2</v>
      </c>
      <c r="E821" s="40">
        <v>2.1754650824700925</v>
      </c>
      <c r="F821" s="40">
        <v>1.0479055670871573</v>
      </c>
    </row>
    <row r="822" spans="3:6" x14ac:dyDescent="0.2">
      <c r="C822" s="38" t="s">
        <v>1957</v>
      </c>
      <c r="D822" s="40">
        <v>1</v>
      </c>
      <c r="E822" s="40">
        <v>1.283205521367542</v>
      </c>
      <c r="F822" s="40">
        <v>2.790874790200621</v>
      </c>
    </row>
    <row r="823" spans="3:6" x14ac:dyDescent="0.2">
      <c r="C823" s="38" t="s">
        <v>1958</v>
      </c>
      <c r="D823" s="40">
        <v>2</v>
      </c>
      <c r="E823" s="40">
        <v>2.1754650824700925</v>
      </c>
      <c r="F823" s="40">
        <v>1.0479055670871573</v>
      </c>
    </row>
    <row r="824" spans="3:6" x14ac:dyDescent="0.2">
      <c r="C824" s="38" t="s">
        <v>1959</v>
      </c>
      <c r="D824" s="40">
        <v>2</v>
      </c>
      <c r="E824" s="40">
        <v>1.6906799855892687</v>
      </c>
      <c r="F824" s="40">
        <v>1.1127864652385331</v>
      </c>
    </row>
    <row r="825" spans="3:6" x14ac:dyDescent="0.2">
      <c r="C825" s="38" t="s">
        <v>1960</v>
      </c>
      <c r="D825" s="40">
        <v>1</v>
      </c>
      <c r="E825" s="40">
        <v>1.148555670901154</v>
      </c>
      <c r="F825" s="40">
        <v>2.9335621641238427</v>
      </c>
    </row>
    <row r="826" spans="3:6" x14ac:dyDescent="0.2">
      <c r="C826" s="38" t="s">
        <v>1961</v>
      </c>
      <c r="D826" s="40">
        <v>2</v>
      </c>
      <c r="E826" s="40">
        <v>2.565792156370843</v>
      </c>
      <c r="F826" s="40">
        <v>1.0757170420869069</v>
      </c>
    </row>
    <row r="827" spans="3:6" x14ac:dyDescent="0.2">
      <c r="C827" s="38" t="s">
        <v>1962</v>
      </c>
      <c r="D827" s="40">
        <v>1</v>
      </c>
      <c r="E827" s="40">
        <v>0.96964976629730215</v>
      </c>
      <c r="F827" s="40">
        <v>1.8341121952351891</v>
      </c>
    </row>
    <row r="828" spans="3:6" x14ac:dyDescent="0.2">
      <c r="C828" s="38" t="s">
        <v>1963</v>
      </c>
      <c r="D828" s="40">
        <v>2</v>
      </c>
      <c r="E828" s="40">
        <v>1.5822411769133369</v>
      </c>
      <c r="F828" s="40">
        <v>1.1812121070777533</v>
      </c>
    </row>
    <row r="829" spans="3:6" x14ac:dyDescent="0.2">
      <c r="C829" s="38" t="s">
        <v>1964</v>
      </c>
      <c r="D829" s="40">
        <v>2</v>
      </c>
      <c r="E829" s="40">
        <v>2.1805476768137475</v>
      </c>
      <c r="F829" s="40">
        <v>0.96622931528047051</v>
      </c>
    </row>
    <row r="830" spans="3:6" x14ac:dyDescent="0.2">
      <c r="C830" s="38" t="s">
        <v>1965</v>
      </c>
      <c r="D830" s="40">
        <v>1</v>
      </c>
      <c r="E830" s="40">
        <v>0.86042467268430056</v>
      </c>
      <c r="F830" s="40">
        <v>2.1913679475170746</v>
      </c>
    </row>
    <row r="831" spans="3:6" x14ac:dyDescent="0.2">
      <c r="C831" s="38" t="s">
        <v>1966</v>
      </c>
      <c r="D831" s="40">
        <v>2</v>
      </c>
      <c r="E831" s="40">
        <v>2.8312823859670448</v>
      </c>
      <c r="F831" s="40">
        <v>1.1885763426111722</v>
      </c>
    </row>
    <row r="832" spans="3:6" x14ac:dyDescent="0.2">
      <c r="C832" s="38" t="s">
        <v>1967</v>
      </c>
      <c r="D832" s="40">
        <v>2</v>
      </c>
      <c r="E832" s="40">
        <v>2.2392613436798032</v>
      </c>
      <c r="F832" s="40">
        <v>0.96807142604649798</v>
      </c>
    </row>
    <row r="833" spans="3:6" x14ac:dyDescent="0.2">
      <c r="C833" s="38" t="s">
        <v>1968</v>
      </c>
      <c r="D833" s="40">
        <v>2</v>
      </c>
      <c r="E833" s="40">
        <v>2.6230060404116116</v>
      </c>
      <c r="F833" s="40">
        <v>1.0945768382152767</v>
      </c>
    </row>
    <row r="834" spans="3:6" x14ac:dyDescent="0.2">
      <c r="C834" s="38" t="s">
        <v>1969</v>
      </c>
      <c r="D834" s="40">
        <v>2</v>
      </c>
      <c r="E834" s="40">
        <v>2.1538152632762615</v>
      </c>
      <c r="F834" s="40">
        <v>1.0520237355191409</v>
      </c>
    </row>
    <row r="835" spans="3:6" x14ac:dyDescent="0.2">
      <c r="C835" s="38" t="s">
        <v>1970</v>
      </c>
      <c r="D835" s="40">
        <v>2</v>
      </c>
      <c r="E835" s="40">
        <v>2.5484620479930413</v>
      </c>
      <c r="F835" s="40">
        <v>1.0424210953080548</v>
      </c>
    </row>
    <row r="836" spans="3:6" x14ac:dyDescent="0.2">
      <c r="C836" s="38" t="s">
        <v>1971</v>
      </c>
      <c r="D836" s="40">
        <v>2</v>
      </c>
      <c r="E836" s="40">
        <v>2.3737503579095169</v>
      </c>
      <c r="F836" s="40">
        <v>1.0386358941262164</v>
      </c>
    </row>
    <row r="837" spans="3:6" x14ac:dyDescent="0.2">
      <c r="C837" s="38" t="s">
        <v>1972</v>
      </c>
      <c r="D837" s="40">
        <v>2</v>
      </c>
      <c r="E837" s="40">
        <v>2.329192685442611</v>
      </c>
      <c r="F837" s="40">
        <v>1.0363224997015057</v>
      </c>
    </row>
    <row r="838" spans="3:6" x14ac:dyDescent="0.2">
      <c r="C838" s="38" t="s">
        <v>1973</v>
      </c>
      <c r="D838" s="40">
        <v>2</v>
      </c>
      <c r="E838" s="40">
        <v>2.5429934035688957</v>
      </c>
      <c r="F838" s="40">
        <v>1.0691441506294583</v>
      </c>
    </row>
    <row r="839" spans="3:6" x14ac:dyDescent="0.2">
      <c r="C839" s="38" t="s">
        <v>1974</v>
      </c>
      <c r="D839" s="40">
        <v>1</v>
      </c>
      <c r="E839" s="40">
        <v>0.93669416668424599</v>
      </c>
      <c r="F839" s="40">
        <v>1.8995449021265438</v>
      </c>
    </row>
    <row r="840" spans="3:6" x14ac:dyDescent="0.2">
      <c r="C840" s="38" t="s">
        <v>1975</v>
      </c>
      <c r="D840" s="40">
        <v>2</v>
      </c>
      <c r="E840" s="40">
        <v>2.6920492690820419</v>
      </c>
      <c r="F840" s="40">
        <v>1.1215788140037657</v>
      </c>
    </row>
    <row r="841" spans="3:6" x14ac:dyDescent="0.2">
      <c r="C841" s="38" t="s">
        <v>1976</v>
      </c>
      <c r="D841" s="40">
        <v>2</v>
      </c>
      <c r="E841" s="40">
        <v>2.486225463114812</v>
      </c>
      <c r="F841" s="40">
        <v>1.0552302193792795</v>
      </c>
    </row>
    <row r="842" spans="3:6" x14ac:dyDescent="0.2">
      <c r="C842" s="38" t="s">
        <v>1977</v>
      </c>
      <c r="D842" s="40">
        <v>1</v>
      </c>
      <c r="E842" s="40">
        <v>1.4099235120234876</v>
      </c>
      <c r="F842" s="40">
        <v>3.0170883294169242</v>
      </c>
    </row>
    <row r="843" spans="3:6" x14ac:dyDescent="0.2">
      <c r="C843" s="38" t="s">
        <v>1978</v>
      </c>
      <c r="D843" s="40">
        <v>2</v>
      </c>
      <c r="E843" s="40">
        <v>1.5822411769133369</v>
      </c>
      <c r="F843" s="40">
        <v>1.1812121070777533</v>
      </c>
    </row>
    <row r="844" spans="3:6" x14ac:dyDescent="0.2">
      <c r="C844" s="38" t="s">
        <v>1979</v>
      </c>
      <c r="D844" s="40">
        <v>2</v>
      </c>
      <c r="E844" s="40">
        <v>1.6797158736953957</v>
      </c>
      <c r="F844" s="40">
        <v>1.119164116443307</v>
      </c>
    </row>
    <row r="845" spans="3:6" x14ac:dyDescent="0.2">
      <c r="C845" s="38" t="s">
        <v>1980</v>
      </c>
      <c r="D845" s="40">
        <v>2</v>
      </c>
      <c r="E845" s="40">
        <v>2.5965176775350129</v>
      </c>
      <c r="F845" s="40">
        <v>1.0626076326931626</v>
      </c>
    </row>
    <row r="846" spans="3:6" x14ac:dyDescent="0.2">
      <c r="C846" s="38" t="s">
        <v>1981</v>
      </c>
      <c r="D846" s="40">
        <v>2</v>
      </c>
      <c r="E846" s="40">
        <v>2.1107731273822883</v>
      </c>
      <c r="F846" s="40">
        <v>1.0620494082807399</v>
      </c>
    </row>
    <row r="847" spans="3:6" x14ac:dyDescent="0.2">
      <c r="C847" s="38" t="s">
        <v>1982</v>
      </c>
      <c r="D847" s="40">
        <v>2</v>
      </c>
      <c r="E847" s="40">
        <v>2.7614843268640215</v>
      </c>
      <c r="F847" s="40">
        <v>1.1530296867418288</v>
      </c>
    </row>
    <row r="848" spans="3:6" x14ac:dyDescent="0.2">
      <c r="C848" s="38" t="s">
        <v>1983</v>
      </c>
      <c r="D848" s="40">
        <v>2</v>
      </c>
      <c r="E848" s="40">
        <v>2.2738754301824269</v>
      </c>
      <c r="F848" s="40">
        <v>1.0369547857433543</v>
      </c>
    </row>
    <row r="849" spans="3:6" x14ac:dyDescent="0.2">
      <c r="C849" s="38" t="s">
        <v>1984</v>
      </c>
      <c r="D849" s="40">
        <v>2</v>
      </c>
      <c r="E849" s="40">
        <v>2.6920492690820419</v>
      </c>
      <c r="F849" s="40">
        <v>1.1215788140037657</v>
      </c>
    </row>
    <row r="850" spans="3:6" x14ac:dyDescent="0.2">
      <c r="C850" s="38" t="s">
        <v>1985</v>
      </c>
      <c r="D850" s="40">
        <v>2</v>
      </c>
      <c r="E850" s="40">
        <v>2.7614843268640215</v>
      </c>
      <c r="F850" s="40">
        <v>1.1530296867418288</v>
      </c>
    </row>
    <row r="851" spans="3:6" x14ac:dyDescent="0.2">
      <c r="C851" s="38" t="s">
        <v>1986</v>
      </c>
      <c r="D851" s="40">
        <v>2</v>
      </c>
      <c r="E851" s="40">
        <v>2.1538152632762615</v>
      </c>
      <c r="F851" s="40">
        <v>1.0520237355191409</v>
      </c>
    </row>
    <row r="852" spans="3:6" x14ac:dyDescent="0.2">
      <c r="C852" s="38" t="s">
        <v>1987</v>
      </c>
      <c r="D852" s="40">
        <v>2</v>
      </c>
      <c r="E852" s="40">
        <v>2.8019097263282808</v>
      </c>
      <c r="F852" s="40">
        <v>1.1695011978827676</v>
      </c>
    </row>
    <row r="853" spans="3:6" x14ac:dyDescent="0.2">
      <c r="C853" s="38" t="s">
        <v>1988</v>
      </c>
      <c r="D853" s="40">
        <v>1</v>
      </c>
      <c r="E853" s="40">
        <v>0.92010310173202037</v>
      </c>
      <c r="F853" s="40">
        <v>2.5283996067744443</v>
      </c>
    </row>
    <row r="854" spans="3:6" x14ac:dyDescent="0.2">
      <c r="C854" s="38" t="s">
        <v>1989</v>
      </c>
      <c r="D854" s="40">
        <v>2</v>
      </c>
      <c r="E854" s="40">
        <v>2.0177701184562231</v>
      </c>
      <c r="F854" s="40">
        <v>0.98327979985445135</v>
      </c>
    </row>
    <row r="855" spans="3:6" x14ac:dyDescent="0.2">
      <c r="C855" s="38" t="s">
        <v>1990</v>
      </c>
      <c r="D855" s="40">
        <v>1</v>
      </c>
      <c r="E855" s="40">
        <v>0.90315352430923324</v>
      </c>
      <c r="F855" s="40">
        <v>2.4813603413482812</v>
      </c>
    </row>
    <row r="856" spans="3:6" x14ac:dyDescent="0.2">
      <c r="C856" s="38" t="s">
        <v>1991</v>
      </c>
      <c r="D856" s="40">
        <v>2</v>
      </c>
      <c r="E856" s="40">
        <v>1.603352715892294</v>
      </c>
      <c r="F856" s="40">
        <v>1.3615849822022434</v>
      </c>
    </row>
    <row r="857" spans="3:6" x14ac:dyDescent="0.2">
      <c r="C857" s="38" t="s">
        <v>1992</v>
      </c>
      <c r="D857" s="40">
        <v>1</v>
      </c>
      <c r="E857" s="40">
        <v>1.3067261285872911</v>
      </c>
      <c r="F857" s="40">
        <v>1.4076164482949391</v>
      </c>
    </row>
    <row r="858" spans="3:6" x14ac:dyDescent="0.2">
      <c r="C858" s="38" t="s">
        <v>1993</v>
      </c>
      <c r="D858" s="40">
        <v>2</v>
      </c>
      <c r="E858" s="40">
        <v>2.3219051054986091</v>
      </c>
      <c r="F858" s="40">
        <v>0.97764934514416391</v>
      </c>
    </row>
    <row r="859" spans="3:6" x14ac:dyDescent="0.2">
      <c r="C859" s="38" t="s">
        <v>1994</v>
      </c>
      <c r="D859" s="40">
        <v>2</v>
      </c>
      <c r="E859" s="40">
        <v>2.1454569523997367</v>
      </c>
      <c r="F859" s="40">
        <v>0.96714034782042269</v>
      </c>
    </row>
    <row r="860" spans="3:6" x14ac:dyDescent="0.2">
      <c r="C860" s="38" t="s">
        <v>1995</v>
      </c>
      <c r="D860" s="40">
        <v>2</v>
      </c>
      <c r="E860" s="40">
        <v>1.8805112053468986</v>
      </c>
      <c r="F860" s="40">
        <v>1.0227518286619894</v>
      </c>
    </row>
    <row r="861" spans="3:6" x14ac:dyDescent="0.2">
      <c r="C861" s="38" t="s">
        <v>1996</v>
      </c>
      <c r="D861" s="40">
        <v>1</v>
      </c>
      <c r="E861" s="40">
        <v>0.93669416668424599</v>
      </c>
      <c r="F861" s="40">
        <v>1.8995449021265438</v>
      </c>
    </row>
    <row r="862" spans="3:6" x14ac:dyDescent="0.2">
      <c r="C862" s="38" t="s">
        <v>1997</v>
      </c>
      <c r="D862" s="40">
        <v>2</v>
      </c>
      <c r="E862" s="40">
        <v>2.4975521721885032</v>
      </c>
      <c r="F862" s="40">
        <v>1.0577204808503005</v>
      </c>
    </row>
    <row r="863" spans="3:6" x14ac:dyDescent="0.2">
      <c r="C863" s="38" t="s">
        <v>1998</v>
      </c>
      <c r="D863" s="40">
        <v>1</v>
      </c>
      <c r="E863" s="40">
        <v>1.3357674436647446</v>
      </c>
      <c r="F863" s="40">
        <v>1.3800585331789621</v>
      </c>
    </row>
    <row r="864" spans="3:6" x14ac:dyDescent="0.2">
      <c r="C864" s="38" t="s">
        <v>1999</v>
      </c>
      <c r="D864" s="40">
        <v>2</v>
      </c>
      <c r="E864" s="40">
        <v>2.3931188133507981</v>
      </c>
      <c r="F864" s="40">
        <v>0.99219180608853141</v>
      </c>
    </row>
    <row r="865" spans="3:6" x14ac:dyDescent="0.2">
      <c r="C865" s="38" t="s">
        <v>2000</v>
      </c>
      <c r="D865" s="40">
        <v>2</v>
      </c>
      <c r="E865" s="40">
        <v>1.9374166778126163</v>
      </c>
      <c r="F865" s="40">
        <v>1.0036644333850635</v>
      </c>
    </row>
    <row r="866" spans="3:6" x14ac:dyDescent="0.2">
      <c r="C866" s="38" t="s">
        <v>2001</v>
      </c>
      <c r="D866" s="40">
        <v>2</v>
      </c>
      <c r="E866" s="40">
        <v>1.6361177302908596</v>
      </c>
      <c r="F866" s="40">
        <v>1.1457382463453709</v>
      </c>
    </row>
    <row r="867" spans="3:6" x14ac:dyDescent="0.2">
      <c r="C867" s="38" t="s">
        <v>2002</v>
      </c>
      <c r="D867" s="40">
        <v>2</v>
      </c>
      <c r="E867" s="40">
        <v>2.5364660159802956</v>
      </c>
      <c r="F867" s="40">
        <v>1.0377045724816938</v>
      </c>
    </row>
    <row r="868" spans="3:6" x14ac:dyDescent="0.2">
      <c r="C868" s="38" t="s">
        <v>2003</v>
      </c>
      <c r="D868" s="40">
        <v>1</v>
      </c>
      <c r="E868" s="40">
        <v>1.0566318955971084</v>
      </c>
      <c r="F868" s="40">
        <v>1.6955158043645122</v>
      </c>
    </row>
    <row r="869" spans="3:6" x14ac:dyDescent="0.2">
      <c r="C869" s="38" t="s">
        <v>2004</v>
      </c>
      <c r="D869" s="40">
        <v>2</v>
      </c>
      <c r="E869" s="40">
        <v>2.5965176775350129</v>
      </c>
      <c r="F869" s="40">
        <v>1.0626076326931626</v>
      </c>
    </row>
    <row r="870" spans="3:6" x14ac:dyDescent="0.2">
      <c r="C870" s="38" t="s">
        <v>2005</v>
      </c>
      <c r="D870" s="40">
        <v>2</v>
      </c>
      <c r="E870" s="40">
        <v>2.3100688777062595</v>
      </c>
      <c r="F870" s="40">
        <v>0.97578744740412837</v>
      </c>
    </row>
    <row r="871" spans="3:6" x14ac:dyDescent="0.2">
      <c r="C871" s="38" t="s">
        <v>2006</v>
      </c>
      <c r="D871" s="40">
        <v>2</v>
      </c>
      <c r="E871" s="40">
        <v>2.0988404370188061</v>
      </c>
      <c r="F871" s="40">
        <v>0.97069979727181632</v>
      </c>
    </row>
    <row r="872" spans="3:6" x14ac:dyDescent="0.2">
      <c r="C872" s="38" t="s">
        <v>2007</v>
      </c>
      <c r="D872" s="40">
        <v>2</v>
      </c>
      <c r="E872" s="40">
        <v>1.9527745456665295</v>
      </c>
      <c r="F872" s="40">
        <v>1.1197027155521784</v>
      </c>
    </row>
    <row r="873" spans="3:6" x14ac:dyDescent="0.2">
      <c r="C873" s="38" t="s">
        <v>2008</v>
      </c>
      <c r="D873" s="40">
        <v>1</v>
      </c>
      <c r="E873" s="40">
        <v>1.3455500881658495</v>
      </c>
      <c r="F873" s="40">
        <v>1.3709864811749406</v>
      </c>
    </row>
    <row r="874" spans="3:6" x14ac:dyDescent="0.2">
      <c r="C874" s="38" t="s">
        <v>2009</v>
      </c>
      <c r="D874" s="40">
        <v>2</v>
      </c>
      <c r="E874" s="40">
        <v>2.608548966333458</v>
      </c>
      <c r="F874" s="40">
        <v>1.0679750190997905</v>
      </c>
    </row>
    <row r="875" spans="3:6" x14ac:dyDescent="0.2">
      <c r="C875" s="38" t="s">
        <v>2010</v>
      </c>
      <c r="D875" s="40">
        <v>2</v>
      </c>
      <c r="E875" s="40">
        <v>2.7498858644264534</v>
      </c>
      <c r="F875" s="40">
        <v>1.1474938073945535</v>
      </c>
    </row>
    <row r="876" spans="3:6" x14ac:dyDescent="0.2">
      <c r="C876" s="38" t="s">
        <v>2011</v>
      </c>
      <c r="D876" s="40">
        <v>1</v>
      </c>
      <c r="E876" s="40">
        <v>1.1829938476846593</v>
      </c>
      <c r="F876" s="40">
        <v>2.9817500371184584</v>
      </c>
    </row>
    <row r="877" spans="3:6" x14ac:dyDescent="0.2">
      <c r="C877" s="38" t="s">
        <v>2012</v>
      </c>
      <c r="D877" s="40">
        <v>2</v>
      </c>
      <c r="E877" s="40">
        <v>2.1337840884015695</v>
      </c>
      <c r="F877" s="40">
        <v>0.96777965123351417</v>
      </c>
    </row>
    <row r="878" spans="3:6" x14ac:dyDescent="0.2">
      <c r="C878" s="38" t="s">
        <v>2013</v>
      </c>
      <c r="D878" s="40">
        <v>2</v>
      </c>
      <c r="E878" s="40">
        <v>1.6252853688549191</v>
      </c>
      <c r="F878" s="40">
        <v>1.1526384652719279</v>
      </c>
    </row>
    <row r="879" spans="3:6" x14ac:dyDescent="0.2">
      <c r="C879" s="38" t="s">
        <v>2014</v>
      </c>
      <c r="D879" s="40">
        <v>2</v>
      </c>
      <c r="E879" s="40">
        <v>2.2628228439965108</v>
      </c>
      <c r="F879" s="40">
        <v>0.96998048673840576</v>
      </c>
    </row>
    <row r="880" spans="3:6" x14ac:dyDescent="0.2">
      <c r="C880" s="38" t="s">
        <v>2015</v>
      </c>
      <c r="D880" s="40">
        <v>2</v>
      </c>
      <c r="E880" s="40">
        <v>2.4169282061553323</v>
      </c>
      <c r="F880" s="40">
        <v>0.99829498630250546</v>
      </c>
    </row>
    <row r="881" spans="3:6" x14ac:dyDescent="0.2">
      <c r="C881" s="38" t="s">
        <v>2016</v>
      </c>
      <c r="D881" s="40">
        <v>2</v>
      </c>
      <c r="E881" s="40">
        <v>2.4407716019203058</v>
      </c>
      <c r="F881" s="40">
        <v>1.0050079300283643</v>
      </c>
    </row>
    <row r="882" spans="3:6" x14ac:dyDescent="0.2">
      <c r="C882" s="38" t="s">
        <v>2017</v>
      </c>
      <c r="D882" s="40">
        <v>2</v>
      </c>
      <c r="E882" s="40">
        <v>2.2628228439965108</v>
      </c>
      <c r="F882" s="40">
        <v>0.96998048673840576</v>
      </c>
    </row>
    <row r="883" spans="3:6" x14ac:dyDescent="0.2">
      <c r="C883" s="38" t="s">
        <v>2018</v>
      </c>
      <c r="D883" s="40">
        <v>1</v>
      </c>
      <c r="E883" s="40">
        <v>1.147673264946599</v>
      </c>
      <c r="F883" s="40">
        <v>2.1668796982760417</v>
      </c>
    </row>
    <row r="884" spans="3:6" x14ac:dyDescent="0.2">
      <c r="C884" s="38" t="s">
        <v>2019</v>
      </c>
      <c r="D884" s="40">
        <v>2</v>
      </c>
      <c r="E884" s="40">
        <v>2.8429488123193316</v>
      </c>
      <c r="F884" s="40">
        <v>1.1948739360081058</v>
      </c>
    </row>
    <row r="885" spans="3:6" x14ac:dyDescent="0.2">
      <c r="C885" s="38" t="s">
        <v>2020</v>
      </c>
      <c r="D885" s="40">
        <v>2</v>
      </c>
      <c r="E885" s="40">
        <v>1.7680981069829798</v>
      </c>
      <c r="F885" s="40">
        <v>1.0713308648377582</v>
      </c>
    </row>
    <row r="886" spans="3:6" x14ac:dyDescent="0.2">
      <c r="C886" s="38" t="s">
        <v>2021</v>
      </c>
      <c r="D886" s="40">
        <v>1</v>
      </c>
      <c r="E886" s="40">
        <v>1.1703453128843271</v>
      </c>
      <c r="F886" s="40">
        <v>2.4861990759295334</v>
      </c>
    </row>
    <row r="887" spans="3:6" x14ac:dyDescent="0.2">
      <c r="C887" s="38" t="s">
        <v>2022</v>
      </c>
      <c r="D887" s="40">
        <v>1</v>
      </c>
      <c r="E887" s="40">
        <v>1.6421145208006294</v>
      </c>
      <c r="F887" s="40">
        <v>3.5415458380838678</v>
      </c>
    </row>
    <row r="888" spans="3:6" x14ac:dyDescent="0.2">
      <c r="C888" s="38" t="s">
        <v>2023</v>
      </c>
      <c r="D888" s="40">
        <v>1</v>
      </c>
      <c r="E888" s="40">
        <v>0.90492278206496057</v>
      </c>
      <c r="F888" s="40">
        <v>1.9768854575578099</v>
      </c>
    </row>
    <row r="889" spans="3:6" x14ac:dyDescent="0.2">
      <c r="C889" s="38" t="s">
        <v>2024</v>
      </c>
      <c r="D889" s="40">
        <v>1</v>
      </c>
      <c r="E889" s="40">
        <v>1.166243183157738</v>
      </c>
      <c r="F889" s="40">
        <v>2.0558348351821829</v>
      </c>
    </row>
    <row r="890" spans="3:6" x14ac:dyDescent="0.2">
      <c r="C890" s="38" t="s">
        <v>2025</v>
      </c>
      <c r="D890" s="40">
        <v>2</v>
      </c>
      <c r="E890" s="40">
        <v>2.7050350886893764</v>
      </c>
      <c r="F890" s="40">
        <v>1.1152370893894128</v>
      </c>
    </row>
    <row r="891" spans="3:6" x14ac:dyDescent="0.2">
      <c r="C891" s="38" t="s">
        <v>2026</v>
      </c>
      <c r="D891" s="40">
        <v>1</v>
      </c>
      <c r="E891" s="40">
        <v>0.89726938715177651</v>
      </c>
      <c r="F891" s="40">
        <v>1.9991646313426248</v>
      </c>
    </row>
    <row r="892" spans="3:6" x14ac:dyDescent="0.2">
      <c r="C892" s="38" t="s">
        <v>2027</v>
      </c>
      <c r="D892" s="40">
        <v>1</v>
      </c>
      <c r="E892" s="40">
        <v>1.0533239904767515</v>
      </c>
      <c r="F892" s="40">
        <v>2.7895953604070254</v>
      </c>
    </row>
    <row r="893" spans="3:6" x14ac:dyDescent="0.2">
      <c r="C893" s="38" t="s">
        <v>2028</v>
      </c>
      <c r="D893" s="40">
        <v>1</v>
      </c>
      <c r="E893" s="40">
        <v>1.1651205246914014</v>
      </c>
      <c r="F893" s="40">
        <v>2.4630484224902101</v>
      </c>
    </row>
    <row r="894" spans="3:6" x14ac:dyDescent="0.2">
      <c r="C894" s="38" t="s">
        <v>2029</v>
      </c>
      <c r="D894" s="40">
        <v>1</v>
      </c>
      <c r="E894" s="40">
        <v>0.89564737146008622</v>
      </c>
      <c r="F894" s="40">
        <v>2.4578997273808847</v>
      </c>
    </row>
    <row r="895" spans="3:6" x14ac:dyDescent="0.2">
      <c r="C895" s="38" t="s">
        <v>2030</v>
      </c>
      <c r="D895" s="40">
        <v>2</v>
      </c>
      <c r="E895" s="40">
        <v>2.3931188133507981</v>
      </c>
      <c r="F895" s="40">
        <v>0.99219180608853141</v>
      </c>
    </row>
    <row r="896" spans="3:6" x14ac:dyDescent="0.2">
      <c r="C896" s="38" t="s">
        <v>2031</v>
      </c>
      <c r="D896" s="40">
        <v>1</v>
      </c>
      <c r="E896" s="40">
        <v>1.7481100525716242</v>
      </c>
      <c r="F896" s="40">
        <v>3.4881454126468299</v>
      </c>
    </row>
    <row r="897" spans="3:6" x14ac:dyDescent="0.2">
      <c r="C897" s="38" t="s">
        <v>2032</v>
      </c>
      <c r="D897" s="40">
        <v>2</v>
      </c>
      <c r="E897" s="40">
        <v>1.8609677827466129</v>
      </c>
      <c r="F897" s="40">
        <v>1.1680320330494225</v>
      </c>
    </row>
    <row r="898" spans="3:6" x14ac:dyDescent="0.2">
      <c r="C898" s="38" t="s">
        <v>2033</v>
      </c>
      <c r="D898" s="40">
        <v>2</v>
      </c>
      <c r="E898" s="40">
        <v>2.807977700842315</v>
      </c>
      <c r="F898" s="40">
        <v>1.1762944107848199</v>
      </c>
    </row>
    <row r="899" spans="3:6" x14ac:dyDescent="0.2">
      <c r="C899" s="38" t="s">
        <v>2034</v>
      </c>
      <c r="D899" s="40">
        <v>1</v>
      </c>
      <c r="E899" s="40">
        <v>1.1523474070384716</v>
      </c>
      <c r="F899" s="40">
        <v>1.5722440748292741</v>
      </c>
    </row>
    <row r="900" spans="3:6" x14ac:dyDescent="0.2">
      <c r="C900" s="38" t="s">
        <v>2035</v>
      </c>
      <c r="D900" s="40">
        <v>1</v>
      </c>
      <c r="E900" s="40">
        <v>1.3422535925650037</v>
      </c>
      <c r="F900" s="40">
        <v>1.6655396804665232</v>
      </c>
    </row>
    <row r="901" spans="3:6" x14ac:dyDescent="0.2">
      <c r="C901" s="38" t="s">
        <v>2036</v>
      </c>
      <c r="D901" s="40">
        <v>2</v>
      </c>
      <c r="E901" s="40">
        <v>2.0293096977248908</v>
      </c>
      <c r="F901" s="40">
        <v>0.98099580198039305</v>
      </c>
    </row>
    <row r="902" spans="3:6" x14ac:dyDescent="0.2">
      <c r="C902" s="38" t="s">
        <v>2037</v>
      </c>
      <c r="D902" s="40">
        <v>2</v>
      </c>
      <c r="E902" s="40">
        <v>1.5335574984139324</v>
      </c>
      <c r="F902" s="40">
        <v>1.4298518560654827</v>
      </c>
    </row>
    <row r="903" spans="3:6" x14ac:dyDescent="0.2">
      <c r="C903" s="38" t="s">
        <v>2038</v>
      </c>
      <c r="D903" s="40">
        <v>1</v>
      </c>
      <c r="E903" s="40">
        <v>0.85991020682462915</v>
      </c>
      <c r="F903" s="40">
        <v>2.2028155681959825</v>
      </c>
    </row>
    <row r="904" spans="3:6" x14ac:dyDescent="0.2">
      <c r="C904" s="38" t="s">
        <v>2039</v>
      </c>
      <c r="D904" s="40">
        <v>1</v>
      </c>
      <c r="E904" s="40">
        <v>1.2279025232759171</v>
      </c>
      <c r="F904" s="40">
        <v>1.8718659994786706</v>
      </c>
    </row>
    <row r="905" spans="3:6" x14ac:dyDescent="0.2">
      <c r="C905" s="38" t="s">
        <v>2040</v>
      </c>
      <c r="D905" s="40">
        <v>2</v>
      </c>
      <c r="E905" s="40">
        <v>2.0872182304484421</v>
      </c>
      <c r="F905" s="40">
        <v>0.97200558512730773</v>
      </c>
    </row>
    <row r="906" spans="3:6" x14ac:dyDescent="0.2">
      <c r="C906" s="38" t="s">
        <v>2041</v>
      </c>
      <c r="D906" s="40">
        <v>1</v>
      </c>
      <c r="E906" s="40">
        <v>1.287632277873249</v>
      </c>
      <c r="F906" s="40">
        <v>1.4262621682870884</v>
      </c>
    </row>
    <row r="907" spans="3:6" x14ac:dyDescent="0.2">
      <c r="C907" s="38" t="s">
        <v>2042</v>
      </c>
      <c r="D907" s="40">
        <v>2</v>
      </c>
      <c r="E907" s="40">
        <v>2.5772104627473933</v>
      </c>
      <c r="F907" s="40">
        <v>1.0792143135599126</v>
      </c>
    </row>
    <row r="908" spans="3:6" x14ac:dyDescent="0.2">
      <c r="C908" s="38" t="s">
        <v>2043</v>
      </c>
      <c r="D908" s="40">
        <v>2</v>
      </c>
      <c r="E908" s="40">
        <v>1.9839068676245304</v>
      </c>
      <c r="F908" s="40">
        <v>1.1057704126477925</v>
      </c>
    </row>
    <row r="909" spans="3:6" x14ac:dyDescent="0.2">
      <c r="C909" s="38" t="s">
        <v>2044</v>
      </c>
      <c r="D909" s="40">
        <v>2</v>
      </c>
      <c r="E909" s="40">
        <v>2.329192685442611</v>
      </c>
      <c r="F909" s="40">
        <v>1.0363224997015057</v>
      </c>
    </row>
    <row r="910" spans="3:6" x14ac:dyDescent="0.2">
      <c r="C910" s="38" t="s">
        <v>2045</v>
      </c>
      <c r="D910" s="40">
        <v>2</v>
      </c>
      <c r="E910" s="40">
        <v>1.9260013773080196</v>
      </c>
      <c r="F910" s="40">
        <v>1.0071882725747838</v>
      </c>
    </row>
    <row r="911" spans="3:6" x14ac:dyDescent="0.2">
      <c r="C911" s="38" t="s">
        <v>2046</v>
      </c>
      <c r="D911" s="40">
        <v>2</v>
      </c>
      <c r="E911" s="40">
        <v>2.6567408135022665</v>
      </c>
      <c r="F911" s="40">
        <v>1.0906707492245873</v>
      </c>
    </row>
    <row r="912" spans="3:6" x14ac:dyDescent="0.2">
      <c r="C912" s="38" t="s">
        <v>2047</v>
      </c>
      <c r="D912" s="40">
        <v>1</v>
      </c>
      <c r="E912" s="40">
        <v>1.1526913961992644</v>
      </c>
      <c r="F912" s="40">
        <v>2.3938820253892095</v>
      </c>
    </row>
    <row r="913" spans="3:6" x14ac:dyDescent="0.2">
      <c r="C913" s="38" t="s">
        <v>2048</v>
      </c>
      <c r="D913" s="40">
        <v>2</v>
      </c>
      <c r="E913" s="40">
        <v>2.0872182304484421</v>
      </c>
      <c r="F913" s="40">
        <v>0.97200558512730773</v>
      </c>
    </row>
    <row r="914" spans="3:6" x14ac:dyDescent="0.2">
      <c r="C914" s="38" t="s">
        <v>2049</v>
      </c>
      <c r="D914" s="40">
        <v>1</v>
      </c>
      <c r="E914" s="40">
        <v>1.0640973911800431</v>
      </c>
      <c r="F914" s="40">
        <v>1.6850573101021733</v>
      </c>
    </row>
    <row r="915" spans="3:6" x14ac:dyDescent="0.2">
      <c r="C915" s="38" t="s">
        <v>2050</v>
      </c>
      <c r="D915" s="40">
        <v>2</v>
      </c>
      <c r="E915" s="40">
        <v>2.3403075021901567</v>
      </c>
      <c r="F915" s="40">
        <v>1.0366662735092929</v>
      </c>
    </row>
    <row r="916" spans="3:6" x14ac:dyDescent="0.2">
      <c r="C916" s="38" t="s">
        <v>2051</v>
      </c>
      <c r="D916" s="40">
        <v>1</v>
      </c>
      <c r="E916" s="40">
        <v>1.2459934531696588</v>
      </c>
      <c r="F916" s="40">
        <v>3.066296548451656</v>
      </c>
    </row>
    <row r="917" spans="3:6" x14ac:dyDescent="0.2">
      <c r="C917" s="38" t="s">
        <v>2052</v>
      </c>
      <c r="D917" s="40">
        <v>2</v>
      </c>
      <c r="E917" s="40">
        <v>2.3961253096942112</v>
      </c>
      <c r="F917" s="40">
        <v>1.0407277546797622</v>
      </c>
    </row>
    <row r="918" spans="3:6" x14ac:dyDescent="0.2">
      <c r="C918" s="38" t="s">
        <v>2053</v>
      </c>
      <c r="D918" s="40">
        <v>2</v>
      </c>
      <c r="E918" s="40">
        <v>2.8196253099907631</v>
      </c>
      <c r="F918" s="40">
        <v>1.18238262060651</v>
      </c>
    </row>
    <row r="919" spans="3:6" x14ac:dyDescent="0.2">
      <c r="C919" s="38" t="s">
        <v>2054</v>
      </c>
      <c r="D919" s="40">
        <v>2</v>
      </c>
      <c r="E919" s="40">
        <v>2.6689898177624602</v>
      </c>
      <c r="F919" s="40">
        <v>1.1120667315700226</v>
      </c>
    </row>
    <row r="920" spans="3:6" x14ac:dyDescent="0.2">
      <c r="C920" s="38" t="s">
        <v>2055</v>
      </c>
      <c r="D920" s="40">
        <v>1</v>
      </c>
      <c r="E920" s="40">
        <v>1.1109098835489344</v>
      </c>
      <c r="F920" s="40">
        <v>1.6229934232505967</v>
      </c>
    </row>
    <row r="921" spans="3:6" x14ac:dyDescent="0.2">
      <c r="C921" s="38" t="s">
        <v>2056</v>
      </c>
      <c r="D921" s="40">
        <v>2</v>
      </c>
      <c r="E921" s="40">
        <v>2.0872182304484421</v>
      </c>
      <c r="F921" s="40">
        <v>0.97200558512730773</v>
      </c>
    </row>
    <row r="922" spans="3:6" x14ac:dyDescent="0.2">
      <c r="C922" s="38" t="s">
        <v>2057</v>
      </c>
      <c r="D922" s="40">
        <v>1</v>
      </c>
      <c r="E922" s="40">
        <v>1.4174255460166172</v>
      </c>
      <c r="F922" s="40">
        <v>3.029062702535517</v>
      </c>
    </row>
    <row r="923" spans="3:6" x14ac:dyDescent="0.2">
      <c r="C923" s="38" t="s">
        <v>2058</v>
      </c>
      <c r="D923" s="40">
        <v>1</v>
      </c>
      <c r="E923" s="40">
        <v>1.2594163311264219</v>
      </c>
      <c r="F923" s="40">
        <v>1.4546203572431466</v>
      </c>
    </row>
    <row r="924" spans="3:6" x14ac:dyDescent="0.2">
      <c r="C924" s="38" t="s">
        <v>2059</v>
      </c>
      <c r="D924" s="40">
        <v>1</v>
      </c>
      <c r="E924" s="40">
        <v>1.3951478030555355</v>
      </c>
      <c r="F924" s="40">
        <v>2.9931587112663509</v>
      </c>
    </row>
    <row r="925" spans="3:6" x14ac:dyDescent="0.2">
      <c r="C925" s="38" t="s">
        <v>2060</v>
      </c>
      <c r="D925" s="40">
        <v>2</v>
      </c>
      <c r="E925" s="40">
        <v>2.4288457162215891</v>
      </c>
      <c r="F925" s="40">
        <v>1.001575977912484</v>
      </c>
    </row>
    <row r="926" spans="3:6" x14ac:dyDescent="0.2">
      <c r="C926" s="38" t="s">
        <v>2061</v>
      </c>
      <c r="D926" s="40">
        <v>2</v>
      </c>
      <c r="E926" s="40">
        <v>1.5396820432053673</v>
      </c>
      <c r="F926" s="40">
        <v>1.2112587224587601</v>
      </c>
    </row>
    <row r="927" spans="3:6" x14ac:dyDescent="0.2">
      <c r="C927" s="38" t="s">
        <v>2062</v>
      </c>
      <c r="D927" s="40">
        <v>2</v>
      </c>
      <c r="E927" s="40">
        <v>2.0257952341789625</v>
      </c>
      <c r="F927" s="40">
        <v>1.0890069229923569</v>
      </c>
    </row>
    <row r="928" spans="3:6" x14ac:dyDescent="0.2">
      <c r="C928" s="38" t="s">
        <v>2063</v>
      </c>
      <c r="D928" s="40">
        <v>2</v>
      </c>
      <c r="E928" s="40">
        <v>1.8240572645210509</v>
      </c>
      <c r="F928" s="40">
        <v>1.0453821368613152</v>
      </c>
    </row>
    <row r="929" spans="3:6" x14ac:dyDescent="0.2">
      <c r="C929" s="38" t="s">
        <v>2064</v>
      </c>
      <c r="D929" s="40">
        <v>2</v>
      </c>
      <c r="E929" s="40">
        <v>2.6205870162619678</v>
      </c>
      <c r="F929" s="40">
        <v>1.0734669262807071</v>
      </c>
    </row>
    <row r="930" spans="3:6" x14ac:dyDescent="0.2">
      <c r="C930" s="38" t="s">
        <v>2065</v>
      </c>
      <c r="D930" s="40">
        <v>2</v>
      </c>
      <c r="E930" s="40">
        <v>2.5005224675880591</v>
      </c>
      <c r="F930" s="40">
        <v>1.0243766589352985</v>
      </c>
    </row>
    <row r="931" spans="3:6" x14ac:dyDescent="0.2">
      <c r="C931" s="38" t="s">
        <v>2066</v>
      </c>
      <c r="D931" s="40">
        <v>2</v>
      </c>
      <c r="E931" s="40">
        <v>2.5965176775350129</v>
      </c>
      <c r="F931" s="40">
        <v>1.0626076326931626</v>
      </c>
    </row>
    <row r="932" spans="3:6" x14ac:dyDescent="0.2">
      <c r="C932" s="38" t="s">
        <v>2067</v>
      </c>
      <c r="D932" s="40">
        <v>2</v>
      </c>
      <c r="E932" s="40">
        <v>2.1646297112132689</v>
      </c>
      <c r="F932" s="40">
        <v>1.0498892983533987</v>
      </c>
    </row>
    <row r="933" spans="3:6" x14ac:dyDescent="0.2">
      <c r="C933" s="38" t="s">
        <v>2068</v>
      </c>
      <c r="D933" s="40">
        <v>2</v>
      </c>
      <c r="E933" s="40">
        <v>2.46464801379582</v>
      </c>
      <c r="F933" s="40">
        <v>1.012318506843946</v>
      </c>
    </row>
    <row r="934" spans="3:6" x14ac:dyDescent="0.2">
      <c r="C934" s="38" t="s">
        <v>2069</v>
      </c>
      <c r="D934" s="40">
        <v>2</v>
      </c>
      <c r="E934" s="40">
        <v>2.565792156370843</v>
      </c>
      <c r="F934" s="40">
        <v>1.0757170420869069</v>
      </c>
    </row>
    <row r="935" spans="3:6" x14ac:dyDescent="0.2">
      <c r="C935" s="38" t="s">
        <v>2070</v>
      </c>
      <c r="D935" s="40">
        <v>2</v>
      </c>
      <c r="E935" s="40">
        <v>2.0408636376935267</v>
      </c>
      <c r="F935" s="40">
        <v>0.97887246474626066</v>
      </c>
    </row>
    <row r="936" spans="3:6" x14ac:dyDescent="0.2">
      <c r="C936" s="38" t="s">
        <v>2071</v>
      </c>
      <c r="D936" s="40">
        <v>2</v>
      </c>
      <c r="E936" s="40">
        <v>1.4976493204220835</v>
      </c>
      <c r="F936" s="40">
        <v>1.2426714707035451</v>
      </c>
    </row>
    <row r="937" spans="3:6" x14ac:dyDescent="0.2">
      <c r="C937" s="38" t="s">
        <v>2072</v>
      </c>
      <c r="D937" s="40">
        <v>1</v>
      </c>
      <c r="E937" s="40">
        <v>1.3067261285872911</v>
      </c>
      <c r="F937" s="40">
        <v>1.4076164482949391</v>
      </c>
    </row>
    <row r="938" spans="3:6" x14ac:dyDescent="0.2">
      <c r="C938" s="38" t="s">
        <v>2073</v>
      </c>
      <c r="D938" s="40">
        <v>2</v>
      </c>
      <c r="E938" s="40">
        <v>2.3403075021901567</v>
      </c>
      <c r="F938" s="40">
        <v>1.0366662735092929</v>
      </c>
    </row>
    <row r="939" spans="3:6" x14ac:dyDescent="0.2">
      <c r="C939" s="38" t="s">
        <v>2074</v>
      </c>
      <c r="D939" s="40">
        <v>1</v>
      </c>
      <c r="E939" s="40">
        <v>1.2060590092386849</v>
      </c>
      <c r="F939" s="40">
        <v>1.9252677853543463</v>
      </c>
    </row>
    <row r="940" spans="3:6" x14ac:dyDescent="0.2">
      <c r="C940" s="38" t="s">
        <v>2075</v>
      </c>
      <c r="D940" s="40">
        <v>2</v>
      </c>
      <c r="E940" s="40">
        <v>1.7621123733546664</v>
      </c>
      <c r="F940" s="40">
        <v>1.2320786316543935</v>
      </c>
    </row>
    <row r="941" spans="3:6" x14ac:dyDescent="0.2">
      <c r="C941" s="38" t="s">
        <v>2076</v>
      </c>
      <c r="D941" s="40">
        <v>1</v>
      </c>
      <c r="E941" s="40">
        <v>1.1688486883969733</v>
      </c>
      <c r="F941" s="40">
        <v>2.0448356814203636</v>
      </c>
    </row>
    <row r="942" spans="3:6" x14ac:dyDescent="0.2">
      <c r="C942" s="38" t="s">
        <v>2077</v>
      </c>
      <c r="D942" s="40">
        <v>2</v>
      </c>
      <c r="E942" s="40">
        <v>1.9146028745805808</v>
      </c>
      <c r="F942" s="40">
        <v>1.0108605630927114</v>
      </c>
    </row>
    <row r="943" spans="3:6" x14ac:dyDescent="0.2">
      <c r="C943" s="38" t="s">
        <v>2078</v>
      </c>
      <c r="D943" s="40">
        <v>1</v>
      </c>
      <c r="E943" s="40">
        <v>0.92215524651121317</v>
      </c>
      <c r="F943" s="40">
        <v>1.9325654376747792</v>
      </c>
    </row>
    <row r="944" spans="3:6" x14ac:dyDescent="0.2">
      <c r="C944" s="38" t="s">
        <v>2079</v>
      </c>
      <c r="D944" s="40">
        <v>2</v>
      </c>
      <c r="E944" s="40">
        <v>2.1430220554185313</v>
      </c>
      <c r="F944" s="40">
        <v>1.0543079632764911</v>
      </c>
    </row>
    <row r="945" spans="3:6" x14ac:dyDescent="0.2">
      <c r="C945" s="38" t="s">
        <v>2080</v>
      </c>
      <c r="D945" s="40">
        <v>1</v>
      </c>
      <c r="E945" s="40">
        <v>1.1452453509652758</v>
      </c>
      <c r="F945" s="40">
        <v>2.3251736736537971</v>
      </c>
    </row>
    <row r="946" spans="3:6" x14ac:dyDescent="0.2">
      <c r="C946" s="38" t="s">
        <v>2081</v>
      </c>
      <c r="D946" s="40">
        <v>2</v>
      </c>
      <c r="E946" s="40">
        <v>2.3100688777062595</v>
      </c>
      <c r="F946" s="40">
        <v>0.97578744740412837</v>
      </c>
    </row>
    <row r="947" spans="3:6" x14ac:dyDescent="0.2">
      <c r="C947" s="38" t="s">
        <v>2082</v>
      </c>
      <c r="D947" s="40">
        <v>1</v>
      </c>
      <c r="E947" s="40">
        <v>1.2594163311264219</v>
      </c>
      <c r="F947" s="40">
        <v>1.4546203572431466</v>
      </c>
    </row>
    <row r="948" spans="3:6" x14ac:dyDescent="0.2">
      <c r="C948" s="38" t="s">
        <v>2083</v>
      </c>
      <c r="D948" s="40">
        <v>2</v>
      </c>
      <c r="E948" s="40">
        <v>2.2392613436798032</v>
      </c>
      <c r="F948" s="40">
        <v>0.96807142604649798</v>
      </c>
    </row>
    <row r="949" spans="3:6" x14ac:dyDescent="0.2">
      <c r="C949" s="38" t="s">
        <v>2084</v>
      </c>
      <c r="D949" s="40">
        <v>2</v>
      </c>
      <c r="E949" s="40">
        <v>2.0893861153366156</v>
      </c>
      <c r="F949" s="40">
        <v>1.0679401147067666</v>
      </c>
    </row>
    <row r="950" spans="3:6" x14ac:dyDescent="0.2">
      <c r="C950" s="38" t="s">
        <v>2085</v>
      </c>
      <c r="D950" s="40">
        <v>2</v>
      </c>
      <c r="E950" s="40">
        <v>2.1104756237986217</v>
      </c>
      <c r="F950" s="40">
        <v>0.96955983588550676</v>
      </c>
    </row>
    <row r="951" spans="3:6" x14ac:dyDescent="0.2">
      <c r="C951" s="38" t="s">
        <v>2086</v>
      </c>
      <c r="D951" s="40">
        <v>1</v>
      </c>
      <c r="E951" s="40">
        <v>1.3024349655682361</v>
      </c>
      <c r="F951" s="40">
        <v>3.1389711172777992</v>
      </c>
    </row>
    <row r="952" spans="3:6" x14ac:dyDescent="0.2">
      <c r="C952" s="38" t="s">
        <v>2087</v>
      </c>
      <c r="D952" s="40">
        <v>2</v>
      </c>
      <c r="E952" s="40">
        <v>2.1688389410169266</v>
      </c>
      <c r="F952" s="40">
        <v>0.96636497792762566</v>
      </c>
    </row>
    <row r="953" spans="3:6" x14ac:dyDescent="0.2">
      <c r="C953" s="38" t="s">
        <v>2088</v>
      </c>
      <c r="D953" s="40">
        <v>1</v>
      </c>
      <c r="E953" s="40">
        <v>0.96702193657991931</v>
      </c>
      <c r="F953" s="40">
        <v>2.6347748056226701</v>
      </c>
    </row>
    <row r="954" spans="3:6" x14ac:dyDescent="0.2">
      <c r="C954" s="38" t="s">
        <v>2089</v>
      </c>
      <c r="D954" s="40">
        <v>1</v>
      </c>
      <c r="E954" s="40">
        <v>1.2317412745784333</v>
      </c>
      <c r="F954" s="40">
        <v>1.4834222106435688</v>
      </c>
    </row>
    <row r="955" spans="3:6" x14ac:dyDescent="0.2">
      <c r="C955" s="38" t="s">
        <v>2090</v>
      </c>
      <c r="D955" s="40">
        <v>2</v>
      </c>
      <c r="E955" s="40">
        <v>2.229945092923197</v>
      </c>
      <c r="F955" s="40">
        <v>1.0402753826354745</v>
      </c>
    </row>
    <row r="956" spans="3:6" x14ac:dyDescent="0.2">
      <c r="C956" s="38" t="s">
        <v>2091</v>
      </c>
      <c r="D956" s="40">
        <v>2</v>
      </c>
      <c r="E956" s="40">
        <v>2.3070136775157581</v>
      </c>
      <c r="F956" s="40">
        <v>1.0361051418660194</v>
      </c>
    </row>
    <row r="957" spans="3:6" x14ac:dyDescent="0.2">
      <c r="C957" s="38" t="s">
        <v>2092</v>
      </c>
      <c r="D957" s="40">
        <v>2</v>
      </c>
      <c r="E957" s="40">
        <v>2.9836352452472341</v>
      </c>
      <c r="F957" s="40">
        <v>1.2779628533083029</v>
      </c>
    </row>
    <row r="958" spans="3:6" x14ac:dyDescent="0.2">
      <c r="C958" s="38" t="s">
        <v>2093</v>
      </c>
      <c r="D958" s="40">
        <v>2</v>
      </c>
      <c r="E958" s="40">
        <v>2.4410586343485194</v>
      </c>
      <c r="F958" s="40">
        <v>1.0467631142501392</v>
      </c>
    </row>
    <row r="959" spans="3:6" x14ac:dyDescent="0.2">
      <c r="C959" s="38" t="s">
        <v>2094</v>
      </c>
      <c r="D959" s="40">
        <v>2</v>
      </c>
      <c r="E959" s="40">
        <v>2.0640136347708924</v>
      </c>
      <c r="F959" s="40">
        <v>0.97511189091852901</v>
      </c>
    </row>
    <row r="960" spans="3:6" x14ac:dyDescent="0.2">
      <c r="C960" s="38" t="s">
        <v>2095</v>
      </c>
      <c r="D960" s="40">
        <v>2</v>
      </c>
      <c r="E960" s="40">
        <v>2.4407716019203058</v>
      </c>
      <c r="F960" s="40">
        <v>1.0050079300283643</v>
      </c>
    </row>
    <row r="961" spans="3:6" x14ac:dyDescent="0.2">
      <c r="C961" s="38" t="s">
        <v>2096</v>
      </c>
      <c r="D961" s="40">
        <v>2</v>
      </c>
      <c r="E961" s="40">
        <v>2.8312823859670448</v>
      </c>
      <c r="F961" s="40">
        <v>1.1885763426111722</v>
      </c>
    </row>
    <row r="962" spans="3:6" x14ac:dyDescent="0.2">
      <c r="C962" s="38" t="s">
        <v>2097</v>
      </c>
      <c r="D962" s="40">
        <v>2</v>
      </c>
      <c r="E962" s="40">
        <v>1.6361177302908596</v>
      </c>
      <c r="F962" s="40">
        <v>1.1457382463453709</v>
      </c>
    </row>
    <row r="963" spans="3:6" x14ac:dyDescent="0.2">
      <c r="C963" s="38" t="s">
        <v>2098</v>
      </c>
      <c r="D963" s="40">
        <v>2</v>
      </c>
      <c r="E963" s="40">
        <v>2.46464801379582</v>
      </c>
      <c r="F963" s="40">
        <v>1.012318506843946</v>
      </c>
    </row>
    <row r="964" spans="3:6" x14ac:dyDescent="0.2">
      <c r="C964" s="38" t="s">
        <v>2099</v>
      </c>
      <c r="D964" s="40">
        <v>2</v>
      </c>
      <c r="E964" s="40">
        <v>1.6395149153582216</v>
      </c>
      <c r="F964" s="40">
        <v>1.3290714395039702</v>
      </c>
    </row>
    <row r="965" spans="3:6" x14ac:dyDescent="0.2">
      <c r="C965" s="38" t="s">
        <v>2100</v>
      </c>
      <c r="D965" s="40">
        <v>2</v>
      </c>
      <c r="E965" s="40">
        <v>2.7050350886893764</v>
      </c>
      <c r="F965" s="40">
        <v>1.1152370893894128</v>
      </c>
    </row>
    <row r="966" spans="3:6" x14ac:dyDescent="0.2">
      <c r="C966" s="38" t="s">
        <v>2101</v>
      </c>
      <c r="D966" s="40">
        <v>2</v>
      </c>
      <c r="E966" s="40">
        <v>1.9374166778126163</v>
      </c>
      <c r="F966" s="40">
        <v>1.0036644333850635</v>
      </c>
    </row>
    <row r="967" spans="3:6" x14ac:dyDescent="0.2">
      <c r="C967" s="38" t="s">
        <v>2102</v>
      </c>
      <c r="D967" s="40">
        <v>2</v>
      </c>
      <c r="E967" s="40">
        <v>1.7569698171430015</v>
      </c>
      <c r="F967" s="40">
        <v>1.0768982514763579</v>
      </c>
    </row>
    <row r="968" spans="3:6" x14ac:dyDescent="0.2">
      <c r="C968" s="38" t="s">
        <v>2103</v>
      </c>
      <c r="D968" s="40">
        <v>2</v>
      </c>
      <c r="E968" s="40">
        <v>2.9718650702704905</v>
      </c>
      <c r="F968" s="40">
        <v>1.2705431017058435</v>
      </c>
    </row>
    <row r="969" spans="3:6" x14ac:dyDescent="0.2">
      <c r="C969" s="38" t="s">
        <v>2104</v>
      </c>
      <c r="D969" s="40">
        <v>2</v>
      </c>
      <c r="E969" s="40">
        <v>1.8509248366854558</v>
      </c>
      <c r="F969" s="40">
        <v>1.1739712485882721</v>
      </c>
    </row>
    <row r="970" spans="3:6" x14ac:dyDescent="0.2">
      <c r="C970" s="38" t="s">
        <v>2105</v>
      </c>
      <c r="D970" s="40">
        <v>2</v>
      </c>
      <c r="E970" s="40">
        <v>2.2628228439965108</v>
      </c>
      <c r="F970" s="40">
        <v>0.96998048673840576</v>
      </c>
    </row>
    <row r="971" spans="3:6" x14ac:dyDescent="0.2">
      <c r="C971" s="38" t="s">
        <v>2106</v>
      </c>
      <c r="D971" s="40">
        <v>2</v>
      </c>
      <c r="E971" s="40">
        <v>2.5604653307421952</v>
      </c>
      <c r="F971" s="40">
        <v>1.0472715217034192</v>
      </c>
    </row>
    <row r="972" spans="3:6" x14ac:dyDescent="0.2">
      <c r="C972" s="38" t="s">
        <v>2107</v>
      </c>
      <c r="D972" s="40">
        <v>2</v>
      </c>
      <c r="E972" s="40">
        <v>2.9366034450933718</v>
      </c>
      <c r="F972" s="40">
        <v>1.2488000520760099</v>
      </c>
    </row>
    <row r="973" spans="3:6" x14ac:dyDescent="0.2">
      <c r="C973" s="38" t="s">
        <v>2108</v>
      </c>
      <c r="D973" s="40">
        <v>2</v>
      </c>
      <c r="E973" s="40">
        <v>1.7792481090381973</v>
      </c>
      <c r="F973" s="40">
        <v>1.0658868325995592</v>
      </c>
    </row>
    <row r="974" spans="3:6" x14ac:dyDescent="0.2">
      <c r="C974" s="38" t="s">
        <v>2109</v>
      </c>
      <c r="D974" s="40">
        <v>2</v>
      </c>
      <c r="E974" s="40">
        <v>2.7035953815500515</v>
      </c>
      <c r="F974" s="40">
        <v>1.1265210856222818</v>
      </c>
    </row>
    <row r="975" spans="3:6" x14ac:dyDescent="0.2">
      <c r="C975" s="38" t="s">
        <v>2110</v>
      </c>
      <c r="D975" s="40">
        <v>2</v>
      </c>
      <c r="E975" s="40">
        <v>1.973501670037036</v>
      </c>
      <c r="F975" s="40">
        <v>1.1102876147028602</v>
      </c>
    </row>
    <row r="976" spans="3:6" x14ac:dyDescent="0.2">
      <c r="C976" s="38" t="s">
        <v>2111</v>
      </c>
      <c r="D976" s="40">
        <v>2</v>
      </c>
      <c r="E976" s="40">
        <v>2.6574767632940532</v>
      </c>
      <c r="F976" s="40">
        <v>1.1075001197458547</v>
      </c>
    </row>
    <row r="977" spans="3:6" x14ac:dyDescent="0.2">
      <c r="C977" s="38" t="s">
        <v>2112</v>
      </c>
      <c r="D977" s="40">
        <v>2</v>
      </c>
      <c r="E977" s="40">
        <v>2.7897805315011368</v>
      </c>
      <c r="F977" s="40">
        <v>1.1623675627541725</v>
      </c>
    </row>
    <row r="978" spans="3:6" x14ac:dyDescent="0.2">
      <c r="C978" s="38" t="s">
        <v>2113</v>
      </c>
      <c r="D978" s="40">
        <v>2</v>
      </c>
      <c r="E978" s="40">
        <v>2.5484620479930413</v>
      </c>
      <c r="F978" s="40">
        <v>1.0424210953080548</v>
      </c>
    </row>
    <row r="979" spans="3:6" x14ac:dyDescent="0.2">
      <c r="C979" s="38" t="s">
        <v>2114</v>
      </c>
      <c r="D979" s="40">
        <v>2</v>
      </c>
      <c r="E979" s="40">
        <v>2.9718650702704905</v>
      </c>
      <c r="F979" s="40">
        <v>1.2705431017058435</v>
      </c>
    </row>
    <row r="980" spans="3:6" x14ac:dyDescent="0.2">
      <c r="C980" s="38" t="s">
        <v>2115</v>
      </c>
      <c r="D980" s="40">
        <v>2</v>
      </c>
      <c r="E980" s="40">
        <v>1.9116659948166845</v>
      </c>
      <c r="F980" s="40">
        <v>1.1400107978991578</v>
      </c>
    </row>
    <row r="981" spans="3:6" x14ac:dyDescent="0.2">
      <c r="C981" s="38" t="s">
        <v>2116</v>
      </c>
      <c r="D981" s="40">
        <v>2</v>
      </c>
      <c r="E981" s="40">
        <v>1.7569698171430015</v>
      </c>
      <c r="F981" s="40">
        <v>1.0768982514763579</v>
      </c>
    </row>
    <row r="982" spans="3:6" x14ac:dyDescent="0.2">
      <c r="C982" s="38" t="s">
        <v>2117</v>
      </c>
      <c r="D982" s="40">
        <v>2</v>
      </c>
      <c r="E982" s="40">
        <v>2.608548966333458</v>
      </c>
      <c r="F982" s="40">
        <v>1.0679750190997905</v>
      </c>
    </row>
    <row r="983" spans="3:6" x14ac:dyDescent="0.2">
      <c r="C983" s="38" t="s">
        <v>2118</v>
      </c>
      <c r="D983" s="40">
        <v>2</v>
      </c>
      <c r="E983" s="40">
        <v>2.7847113580950942</v>
      </c>
      <c r="F983" s="40">
        <v>1.1644411189956936</v>
      </c>
    </row>
    <row r="984" spans="3:6" x14ac:dyDescent="0.2">
      <c r="C984" s="38" t="s">
        <v>2119</v>
      </c>
      <c r="D984" s="40">
        <v>2</v>
      </c>
      <c r="E984" s="40">
        <v>2.5124961195291124</v>
      </c>
      <c r="F984" s="40">
        <v>1.0286805526807214</v>
      </c>
    </row>
    <row r="985" spans="3:6" x14ac:dyDescent="0.2">
      <c r="C985" s="38" t="s">
        <v>2120</v>
      </c>
      <c r="D985" s="40">
        <v>2</v>
      </c>
      <c r="E985" s="40">
        <v>2.1430220554185313</v>
      </c>
      <c r="F985" s="40">
        <v>1.0543079632764911</v>
      </c>
    </row>
    <row r="986" spans="3:6" x14ac:dyDescent="0.2">
      <c r="C986" s="38" t="s">
        <v>2121</v>
      </c>
      <c r="D986" s="40">
        <v>2</v>
      </c>
      <c r="E986" s="40">
        <v>2.6326317345721137</v>
      </c>
      <c r="F986" s="40">
        <v>1.0790814530191035</v>
      </c>
    </row>
    <row r="987" spans="3:6" x14ac:dyDescent="0.2">
      <c r="C987" s="38" t="s">
        <v>2122</v>
      </c>
      <c r="D987" s="40">
        <v>2</v>
      </c>
      <c r="E987" s="40">
        <v>2.9131374310979812</v>
      </c>
      <c r="F987" s="40">
        <v>1.2347499617668101</v>
      </c>
    </row>
    <row r="988" spans="3:6" x14ac:dyDescent="0.2">
      <c r="C988" s="38" t="s">
        <v>2123</v>
      </c>
      <c r="D988" s="40">
        <v>2</v>
      </c>
      <c r="E988" s="40">
        <v>2.9483490726880008</v>
      </c>
      <c r="F988" s="40">
        <v>1.2559602028356147</v>
      </c>
    </row>
    <row r="989" spans="3:6" x14ac:dyDescent="0.2">
      <c r="C989" s="38" t="s">
        <v>2124</v>
      </c>
      <c r="D989" s="40">
        <v>2</v>
      </c>
      <c r="E989" s="40">
        <v>2.1538152632762615</v>
      </c>
      <c r="F989" s="40">
        <v>1.0520237355191409</v>
      </c>
    </row>
    <row r="990" spans="3:6" x14ac:dyDescent="0.2">
      <c r="C990" s="38" t="s">
        <v>2125</v>
      </c>
      <c r="D990" s="40">
        <v>2</v>
      </c>
      <c r="E990" s="40">
        <v>2.1971973561578628</v>
      </c>
      <c r="F990" s="40">
        <v>1.0443935920449468</v>
      </c>
    </row>
    <row r="991" spans="3:6" x14ac:dyDescent="0.2">
      <c r="C991" s="38" t="s">
        <v>2126</v>
      </c>
      <c r="D991" s="40">
        <v>2</v>
      </c>
      <c r="E991" s="40">
        <v>2.4407716019203058</v>
      </c>
      <c r="F991" s="40">
        <v>1.0050079300283643</v>
      </c>
    </row>
    <row r="992" spans="3:6" x14ac:dyDescent="0.2">
      <c r="C992" s="38" t="s">
        <v>2127</v>
      </c>
      <c r="D992" s="40">
        <v>2</v>
      </c>
      <c r="E992" s="40">
        <v>2.4288457162215891</v>
      </c>
      <c r="F992" s="40">
        <v>1.001575977912484</v>
      </c>
    </row>
    <row r="993" spans="3:6" x14ac:dyDescent="0.2">
      <c r="C993" s="38" t="s">
        <v>2128</v>
      </c>
      <c r="D993" s="40">
        <v>2</v>
      </c>
      <c r="E993" s="40">
        <v>2.2510368331701298</v>
      </c>
      <c r="F993" s="40">
        <v>0.96894259131979921</v>
      </c>
    </row>
    <row r="994" spans="3:6" x14ac:dyDescent="0.2">
      <c r="C994" s="38" t="s">
        <v>2129</v>
      </c>
      <c r="D994" s="40">
        <v>1</v>
      </c>
      <c r="E994" s="40">
        <v>1.3455500881658495</v>
      </c>
      <c r="F994" s="40">
        <v>1.3709864811749406</v>
      </c>
    </row>
    <row r="995" spans="3:6" x14ac:dyDescent="0.2">
      <c r="C995" s="38" t="s">
        <v>2130</v>
      </c>
      <c r="D995" s="40">
        <v>2</v>
      </c>
      <c r="E995" s="40">
        <v>1.516678169100617</v>
      </c>
      <c r="F995" s="40">
        <v>1.4475380469151451</v>
      </c>
    </row>
    <row r="996" spans="3:6" x14ac:dyDescent="0.2">
      <c r="C996" s="38" t="s">
        <v>2131</v>
      </c>
      <c r="D996" s="40">
        <v>2</v>
      </c>
      <c r="E996" s="40">
        <v>1.5822411769133369</v>
      </c>
      <c r="F996" s="40">
        <v>1.1812121070777533</v>
      </c>
    </row>
    <row r="997" spans="3:6" x14ac:dyDescent="0.2">
      <c r="C997" s="38" t="s">
        <v>2132</v>
      </c>
      <c r="D997" s="40">
        <v>2</v>
      </c>
      <c r="E997" s="40">
        <v>1.7458636547050712</v>
      </c>
      <c r="F997" s="40">
        <v>1.0825870894046241</v>
      </c>
    </row>
    <row r="998" spans="3:6" x14ac:dyDescent="0.2">
      <c r="C998" s="38" t="s">
        <v>2133</v>
      </c>
      <c r="D998" s="40">
        <v>2</v>
      </c>
      <c r="E998" s="40">
        <v>2.7847113580950942</v>
      </c>
      <c r="F998" s="40">
        <v>1.1644411189956936</v>
      </c>
    </row>
    <row r="999" spans="3:6" x14ac:dyDescent="0.2">
      <c r="C999" s="38" t="s">
        <v>2134</v>
      </c>
      <c r="D999" s="40">
        <v>2</v>
      </c>
      <c r="E999" s="40">
        <v>2.2190096617417594</v>
      </c>
      <c r="F999" s="40">
        <v>1.041493942763239</v>
      </c>
    </row>
    <row r="1000" spans="3:6" x14ac:dyDescent="0.2">
      <c r="C1000" s="38" t="s">
        <v>2135</v>
      </c>
      <c r="D1000" s="40">
        <v>2</v>
      </c>
      <c r="E1000" s="40">
        <v>1.8691829807514193</v>
      </c>
      <c r="F1000" s="40">
        <v>1.0270014239381855</v>
      </c>
    </row>
    <row r="1001" spans="3:6" x14ac:dyDescent="0.2">
      <c r="C1001" s="38" t="s">
        <v>2136</v>
      </c>
      <c r="D1001" s="40">
        <v>2</v>
      </c>
      <c r="E1001" s="40">
        <v>2.5364660159802956</v>
      </c>
      <c r="F1001" s="40">
        <v>1.0377045724816938</v>
      </c>
    </row>
    <row r="1002" spans="3:6" x14ac:dyDescent="0.2">
      <c r="C1002" s="38" t="s">
        <v>2137</v>
      </c>
      <c r="D1002" s="40">
        <v>2</v>
      </c>
      <c r="E1002" s="40">
        <v>2.4527057410760036</v>
      </c>
      <c r="F1002" s="40">
        <v>1.0085893016200234</v>
      </c>
    </row>
    <row r="1003" spans="3:6" x14ac:dyDescent="0.2">
      <c r="C1003" s="38" t="s">
        <v>2138</v>
      </c>
      <c r="D1003" s="40">
        <v>2</v>
      </c>
      <c r="E1003" s="40">
        <v>2.0408636376935267</v>
      </c>
      <c r="F1003" s="40">
        <v>0.97887246474626066</v>
      </c>
    </row>
    <row r="1004" spans="3:6" x14ac:dyDescent="0.2">
      <c r="C1004" s="38" t="s">
        <v>2139</v>
      </c>
      <c r="D1004" s="40">
        <v>1</v>
      </c>
      <c r="E1004" s="40">
        <v>1.4755623634506292</v>
      </c>
      <c r="F1004" s="40">
        <v>1.492741777834677</v>
      </c>
    </row>
    <row r="1005" spans="3:6" x14ac:dyDescent="0.2">
      <c r="C1005" s="38" t="s">
        <v>2140</v>
      </c>
      <c r="D1005" s="40">
        <v>2</v>
      </c>
      <c r="E1005" s="40">
        <v>1.4976493204220835</v>
      </c>
      <c r="F1005" s="40">
        <v>1.2426714707035451</v>
      </c>
    </row>
    <row r="1006" spans="3:6" x14ac:dyDescent="0.2">
      <c r="C1006" s="38" t="s">
        <v>2141</v>
      </c>
      <c r="D1006" s="40">
        <v>2</v>
      </c>
      <c r="E1006" s="40">
        <v>2.2392613436798032</v>
      </c>
      <c r="F1006" s="40">
        <v>0.96807142604649798</v>
      </c>
    </row>
    <row r="1007" spans="3:6" x14ac:dyDescent="0.2">
      <c r="C1007" s="38" t="s">
        <v>2142</v>
      </c>
      <c r="D1007" s="40">
        <v>2</v>
      </c>
      <c r="E1007" s="40">
        <v>2.6689898177624602</v>
      </c>
      <c r="F1007" s="40">
        <v>1.1120667315700226</v>
      </c>
    </row>
    <row r="1008" spans="3:6" x14ac:dyDescent="0.2">
      <c r="C1008" s="38" t="s">
        <v>2143</v>
      </c>
      <c r="D1008" s="40">
        <v>2</v>
      </c>
      <c r="E1008" s="40">
        <v>2.7498858644264534</v>
      </c>
      <c r="F1008" s="40">
        <v>1.1474938073945535</v>
      </c>
    </row>
    <row r="1009" spans="3:6" x14ac:dyDescent="0.2">
      <c r="C1009" s="38" t="s">
        <v>2144</v>
      </c>
      <c r="D1009" s="40">
        <v>2</v>
      </c>
      <c r="E1009" s="40">
        <v>2.5088925031177567</v>
      </c>
      <c r="F1009" s="40">
        <v>1.0603581259947319</v>
      </c>
    </row>
    <row r="1010" spans="3:6" x14ac:dyDescent="0.2">
      <c r="C1010" s="38" t="s">
        <v>2145</v>
      </c>
      <c r="D1010" s="40">
        <v>2</v>
      </c>
      <c r="E1010" s="40">
        <v>2.3931188133507981</v>
      </c>
      <c r="F1010" s="40">
        <v>0.99219180608853141</v>
      </c>
    </row>
    <row r="1011" spans="3:6" x14ac:dyDescent="0.2">
      <c r="C1011" s="38" t="s">
        <v>2146</v>
      </c>
      <c r="D1011" s="40">
        <v>2</v>
      </c>
      <c r="E1011" s="40">
        <v>2.2849038077577548</v>
      </c>
      <c r="F1011" s="40">
        <v>1.0365149139064578</v>
      </c>
    </row>
    <row r="1012" spans="3:6" x14ac:dyDescent="0.2">
      <c r="C1012" s="38" t="s">
        <v>2147</v>
      </c>
      <c r="D1012" s="40">
        <v>2</v>
      </c>
      <c r="E1012" s="40">
        <v>2.3337509203357323</v>
      </c>
      <c r="F1012" s="40">
        <v>0.97967355871437112</v>
      </c>
    </row>
    <row r="1013" spans="3:6" x14ac:dyDescent="0.2">
      <c r="C1013" s="38" t="s">
        <v>2148</v>
      </c>
      <c r="D1013" s="40">
        <v>2</v>
      </c>
      <c r="E1013" s="40">
        <v>2.7730928667631694</v>
      </c>
      <c r="F1013" s="40">
        <v>1.1586793426315114</v>
      </c>
    </row>
    <row r="1014" spans="3:6" x14ac:dyDescent="0.2">
      <c r="C1014" s="38" t="s">
        <v>2149</v>
      </c>
      <c r="D1014" s="40">
        <v>2</v>
      </c>
      <c r="E1014" s="40">
        <v>2.5484620479930413</v>
      </c>
      <c r="F1014" s="40">
        <v>1.0424210953080548</v>
      </c>
    </row>
    <row r="1015" spans="3:6" x14ac:dyDescent="0.2">
      <c r="C1015" s="38" t="s">
        <v>2150</v>
      </c>
      <c r="D1015" s="40">
        <v>2</v>
      </c>
      <c r="E1015" s="40">
        <v>2.1337840884015695</v>
      </c>
      <c r="F1015" s="40">
        <v>0.96777965123351417</v>
      </c>
    </row>
    <row r="1016" spans="3:6" x14ac:dyDescent="0.2">
      <c r="C1016" s="38" t="s">
        <v>2151</v>
      </c>
      <c r="D1016" s="40">
        <v>2</v>
      </c>
      <c r="E1016" s="40">
        <v>2.4523289533736761</v>
      </c>
      <c r="F1016" s="40">
        <v>1.0486539262015462</v>
      </c>
    </row>
    <row r="1017" spans="3:6" x14ac:dyDescent="0.2">
      <c r="C1017" s="38" t="s">
        <v>2152</v>
      </c>
      <c r="D1017" s="40">
        <v>2</v>
      </c>
      <c r="E1017" s="40">
        <v>1.6213342235803188</v>
      </c>
      <c r="F1017" s="40">
        <v>1.3451848934120838</v>
      </c>
    </row>
    <row r="1018" spans="3:6" x14ac:dyDescent="0.2">
      <c r="C1018" s="38" t="s">
        <v>2153</v>
      </c>
      <c r="D1018" s="40">
        <v>2</v>
      </c>
      <c r="E1018" s="40">
        <v>2.8897057551470042</v>
      </c>
      <c r="F1018" s="40">
        <v>1.2210704837301214</v>
      </c>
    </row>
    <row r="1019" spans="3:6" x14ac:dyDescent="0.2">
      <c r="C1019" s="38" t="s">
        <v>2154</v>
      </c>
      <c r="D1019" s="40">
        <v>2</v>
      </c>
      <c r="E1019" s="40">
        <v>2.2864257786908184</v>
      </c>
      <c r="F1019" s="40">
        <v>0.97255424708060856</v>
      </c>
    </row>
    <row r="1020" spans="3:6" x14ac:dyDescent="0.2">
      <c r="C1020" s="38" t="s">
        <v>2155</v>
      </c>
      <c r="D1020" s="40">
        <v>2</v>
      </c>
      <c r="E1020" s="40">
        <v>2.6808754932888759</v>
      </c>
      <c r="F1020" s="40">
        <v>1.1027276836617941</v>
      </c>
    </row>
    <row r="1021" spans="3:6" x14ac:dyDescent="0.2">
      <c r="C1021" s="38" t="s">
        <v>2156</v>
      </c>
      <c r="D1021" s="40">
        <v>2</v>
      </c>
      <c r="E1021" s="40">
        <v>2.5005224675880591</v>
      </c>
      <c r="F1021" s="40">
        <v>1.0243766589352985</v>
      </c>
    </row>
    <row r="1022" spans="3:6" x14ac:dyDescent="0.2">
      <c r="C1022" s="38" t="s">
        <v>2157</v>
      </c>
      <c r="D1022" s="40">
        <v>2</v>
      </c>
      <c r="E1022" s="40">
        <v>2.4073360336373621</v>
      </c>
      <c r="F1022" s="40">
        <v>1.0420060166853005</v>
      </c>
    </row>
    <row r="1023" spans="3:6" x14ac:dyDescent="0.2">
      <c r="C1023" s="38" t="s">
        <v>2158</v>
      </c>
      <c r="D1023" s="40">
        <v>2</v>
      </c>
      <c r="E1023" s="40">
        <v>2.9954134101160625</v>
      </c>
      <c r="F1023" s="40">
        <v>1.2854661705441388</v>
      </c>
    </row>
    <row r="1024" spans="3:6" x14ac:dyDescent="0.2">
      <c r="C1024" s="38" t="s">
        <v>2159</v>
      </c>
      <c r="D1024" s="40">
        <v>2</v>
      </c>
      <c r="E1024" s="40">
        <v>2.2510368331701298</v>
      </c>
      <c r="F1024" s="40">
        <v>0.96894259131979921</v>
      </c>
    </row>
    <row r="1025" spans="3:6" x14ac:dyDescent="0.2">
      <c r="C1025" s="38" t="s">
        <v>2160</v>
      </c>
      <c r="D1025" s="40">
        <v>2</v>
      </c>
      <c r="E1025" s="40">
        <v>2.0574810095695111</v>
      </c>
      <c r="F1025" s="40">
        <v>1.0778468598599482</v>
      </c>
    </row>
    <row r="1026" spans="3:6" x14ac:dyDescent="0.2">
      <c r="C1026" s="38" t="s">
        <v>2161</v>
      </c>
      <c r="D1026" s="40">
        <v>2</v>
      </c>
      <c r="E1026" s="40">
        <v>2.584493244289527</v>
      </c>
      <c r="F1026" s="40">
        <v>1.0573666633331393</v>
      </c>
    </row>
    <row r="1027" spans="3:6" x14ac:dyDescent="0.2">
      <c r="C1027" s="38" t="s">
        <v>2162</v>
      </c>
      <c r="D1027" s="40">
        <v>2</v>
      </c>
      <c r="E1027" s="40">
        <v>2.0177701184562231</v>
      </c>
      <c r="F1027" s="40">
        <v>0.98327979985445135</v>
      </c>
    </row>
    <row r="1028" spans="3:6" x14ac:dyDescent="0.2">
      <c r="C1028" s="38" t="s">
        <v>2163</v>
      </c>
      <c r="D1028" s="40">
        <v>1</v>
      </c>
      <c r="E1028" s="40">
        <v>1.3260351531464343</v>
      </c>
      <c r="F1028" s="40">
        <v>1.3891882948216963</v>
      </c>
    </row>
    <row r="1029" spans="3:6" x14ac:dyDescent="0.2">
      <c r="C1029" s="38" t="s">
        <v>2164</v>
      </c>
      <c r="D1029" s="40">
        <v>2</v>
      </c>
      <c r="E1029" s="40">
        <v>2.4185619690168121</v>
      </c>
      <c r="F1029" s="40">
        <v>1.0434384305218369</v>
      </c>
    </row>
    <row r="1030" spans="3:6" x14ac:dyDescent="0.2">
      <c r="C1030" s="38" t="s">
        <v>2165</v>
      </c>
      <c r="D1030" s="40">
        <v>2</v>
      </c>
      <c r="E1030" s="40">
        <v>1.4664974861589928</v>
      </c>
      <c r="F1030" s="40">
        <v>1.2670666016365266</v>
      </c>
    </row>
    <row r="1031" spans="3:6" x14ac:dyDescent="0.2">
      <c r="C1031" s="38" t="s">
        <v>2166</v>
      </c>
      <c r="D1031" s="40">
        <v>2</v>
      </c>
      <c r="E1031" s="40">
        <v>2.8140443768848411</v>
      </c>
      <c r="F1031" s="40">
        <v>1.1767296600278678</v>
      </c>
    </row>
    <row r="1032" spans="3:6" x14ac:dyDescent="0.2">
      <c r="C1032" s="38" t="s">
        <v>2167</v>
      </c>
      <c r="D1032" s="40">
        <v>2</v>
      </c>
      <c r="E1032" s="40">
        <v>3.0211043461287392</v>
      </c>
      <c r="F1032" s="40">
        <v>1.3125252050762002</v>
      </c>
    </row>
    <row r="1033" spans="3:6" x14ac:dyDescent="0.2">
      <c r="C1033" s="38" t="s">
        <v>2168</v>
      </c>
      <c r="D1033" s="40">
        <v>2</v>
      </c>
      <c r="E1033" s="40">
        <v>2.7498858644264534</v>
      </c>
      <c r="F1033" s="40">
        <v>1.1474938073945535</v>
      </c>
    </row>
    <row r="1034" spans="3:6" x14ac:dyDescent="0.2">
      <c r="C1034" s="38" t="s">
        <v>2169</v>
      </c>
      <c r="D1034" s="40">
        <v>2</v>
      </c>
      <c r="E1034" s="40">
        <v>2.5604653307421952</v>
      </c>
      <c r="F1034" s="40">
        <v>1.0472715217034192</v>
      </c>
    </row>
    <row r="1035" spans="3:6" x14ac:dyDescent="0.2">
      <c r="C1035" s="38" t="s">
        <v>2170</v>
      </c>
      <c r="D1035" s="40">
        <v>2</v>
      </c>
      <c r="E1035" s="40">
        <v>2.5543864136280492</v>
      </c>
      <c r="F1035" s="40">
        <v>1.0723598811563844</v>
      </c>
    </row>
    <row r="1036" spans="3:6" x14ac:dyDescent="0.2">
      <c r="C1036" s="38" t="s">
        <v>2171</v>
      </c>
      <c r="D1036" s="40">
        <v>2</v>
      </c>
      <c r="E1036" s="40">
        <v>2.5429934035688957</v>
      </c>
      <c r="F1036" s="40">
        <v>1.0691441506294583</v>
      </c>
    </row>
    <row r="1037" spans="3:6" x14ac:dyDescent="0.2">
      <c r="C1037" s="38" t="s">
        <v>2172</v>
      </c>
      <c r="D1037" s="40">
        <v>2</v>
      </c>
      <c r="E1037" s="40">
        <v>2.2864257786908184</v>
      </c>
      <c r="F1037" s="40">
        <v>0.97255424708060856</v>
      </c>
    </row>
    <row r="1038" spans="3:6" x14ac:dyDescent="0.2">
      <c r="C1038" s="38" t="s">
        <v>2173</v>
      </c>
      <c r="D1038" s="40">
        <v>2</v>
      </c>
      <c r="E1038" s="40">
        <v>2.5202462720201324</v>
      </c>
      <c r="F1038" s="40">
        <v>1.0631420578407422</v>
      </c>
    </row>
    <row r="1039" spans="3:6" x14ac:dyDescent="0.2">
      <c r="C1039" s="38" t="s">
        <v>2174</v>
      </c>
      <c r="D1039" s="40">
        <v>2</v>
      </c>
      <c r="E1039" s="40">
        <v>2.8626361483348002</v>
      </c>
      <c r="F1039" s="40">
        <v>1.2065573574798649</v>
      </c>
    </row>
    <row r="1040" spans="3:6" x14ac:dyDescent="0.2">
      <c r="C1040" s="38" t="s">
        <v>2175</v>
      </c>
      <c r="D1040" s="40">
        <v>2</v>
      </c>
      <c r="E1040" s="40">
        <v>2.1430220554185313</v>
      </c>
      <c r="F1040" s="40">
        <v>1.0543079632764911</v>
      </c>
    </row>
    <row r="1041" spans="3:6" x14ac:dyDescent="0.2">
      <c r="C1041" s="38" t="s">
        <v>2176</v>
      </c>
      <c r="D1041" s="40">
        <v>2</v>
      </c>
      <c r="E1041" s="40">
        <v>2.645975016437212</v>
      </c>
      <c r="F1041" s="40">
        <v>1.1030618999146204</v>
      </c>
    </row>
    <row r="1042" spans="3:6" x14ac:dyDescent="0.2">
      <c r="C1042" s="38" t="s">
        <v>2177</v>
      </c>
      <c r="D1042" s="40">
        <v>2</v>
      </c>
      <c r="E1042" s="40">
        <v>2.7171240220780417</v>
      </c>
      <c r="F1042" s="40">
        <v>1.1216567595385325</v>
      </c>
    </row>
    <row r="1043" spans="3:6" x14ac:dyDescent="0.2">
      <c r="C1043" s="38" t="s">
        <v>2178</v>
      </c>
      <c r="D1043" s="40">
        <v>2</v>
      </c>
      <c r="E1043" s="40">
        <v>2.584493244289527</v>
      </c>
      <c r="F1043" s="40">
        <v>1.0573666633331393</v>
      </c>
    </row>
    <row r="1044" spans="3:6" x14ac:dyDescent="0.2">
      <c r="C1044" s="38" t="s">
        <v>2179</v>
      </c>
      <c r="D1044" s="40">
        <v>2</v>
      </c>
      <c r="E1044" s="40">
        <v>2.2408996621971125</v>
      </c>
      <c r="F1044" s="40">
        <v>1.0392117448605787</v>
      </c>
    </row>
    <row r="1045" spans="3:6" x14ac:dyDescent="0.2">
      <c r="C1045" s="38" t="s">
        <v>2180</v>
      </c>
      <c r="D1045" s="40">
        <v>2</v>
      </c>
      <c r="E1045" s="40">
        <v>2.4298029049974423</v>
      </c>
      <c r="F1045" s="40">
        <v>1.0450243623022872</v>
      </c>
    </row>
    <row r="1046" spans="3:6" x14ac:dyDescent="0.2">
      <c r="C1046" s="38" t="s">
        <v>2181</v>
      </c>
      <c r="D1046" s="40">
        <v>2</v>
      </c>
      <c r="E1046" s="40">
        <v>2.2628651027630147</v>
      </c>
      <c r="F1046" s="40">
        <v>1.0375510727841304</v>
      </c>
    </row>
    <row r="1047" spans="3:6" x14ac:dyDescent="0.2">
      <c r="C1047" s="38" t="s">
        <v>2182</v>
      </c>
      <c r="D1047" s="40">
        <v>2</v>
      </c>
      <c r="E1047" s="40">
        <v>2.7151522327755959</v>
      </c>
      <c r="F1047" s="40">
        <v>1.1315853554703839</v>
      </c>
    </row>
    <row r="1048" spans="3:6" x14ac:dyDescent="0.2">
      <c r="C1048" s="38" t="s">
        <v>2183</v>
      </c>
      <c r="D1048" s="40">
        <v>2</v>
      </c>
      <c r="E1048" s="40">
        <v>2.4975521721885032</v>
      </c>
      <c r="F1048" s="40">
        <v>1.0577204808503005</v>
      </c>
    </row>
    <row r="1049" spans="3:6" x14ac:dyDescent="0.2">
      <c r="C1049" s="38" t="s">
        <v>2184</v>
      </c>
      <c r="D1049" s="40">
        <v>1</v>
      </c>
      <c r="E1049" s="40">
        <v>0.90492278206496057</v>
      </c>
      <c r="F1049" s="40">
        <v>1.9768854575578099</v>
      </c>
    </row>
    <row r="1050" spans="3:6" x14ac:dyDescent="0.2">
      <c r="C1050" s="38" t="s">
        <v>2185</v>
      </c>
      <c r="D1050" s="40">
        <v>1</v>
      </c>
      <c r="E1050" s="40">
        <v>1.027808923214913</v>
      </c>
      <c r="F1050" s="40">
        <v>1.7376553344300789</v>
      </c>
    </row>
    <row r="1051" spans="3:6" x14ac:dyDescent="0.2">
      <c r="C1051" s="38" t="s">
        <v>2186</v>
      </c>
      <c r="D1051" s="40">
        <v>2</v>
      </c>
      <c r="E1051" s="40">
        <v>2.0640136347708924</v>
      </c>
      <c r="F1051" s="40">
        <v>0.97511189091852901</v>
      </c>
    </row>
    <row r="1052" spans="3:6" x14ac:dyDescent="0.2">
      <c r="C1052" s="38" t="s">
        <v>2187</v>
      </c>
      <c r="D1052" s="40">
        <v>2</v>
      </c>
      <c r="E1052" s="40">
        <v>1.840915357568413</v>
      </c>
      <c r="F1052" s="40">
        <v>1.1800182603791203</v>
      </c>
    </row>
    <row r="1053" spans="3:6" x14ac:dyDescent="0.2">
      <c r="C1053" s="38" t="s">
        <v>2188</v>
      </c>
      <c r="D1053" s="40">
        <v>2</v>
      </c>
      <c r="E1053" s="40">
        <v>1.3652621038767041</v>
      </c>
      <c r="F1053" s="40">
        <v>1.3530201420507233</v>
      </c>
    </row>
    <row r="1054" spans="3:6" x14ac:dyDescent="0.2">
      <c r="C1054" s="38" t="s">
        <v>2189</v>
      </c>
      <c r="D1054" s="40">
        <v>2</v>
      </c>
      <c r="E1054" s="40">
        <v>2.2080936529930586</v>
      </c>
      <c r="F1054" s="40">
        <v>1.0428668821769977</v>
      </c>
    </row>
    <row r="1055" spans="3:6" x14ac:dyDescent="0.2">
      <c r="C1055" s="38" t="s">
        <v>2190</v>
      </c>
      <c r="D1055" s="40">
        <v>2</v>
      </c>
      <c r="E1055" s="40">
        <v>2.1430220554185313</v>
      </c>
      <c r="F1055" s="40">
        <v>1.0543079632764911</v>
      </c>
    </row>
    <row r="1056" spans="3:6" x14ac:dyDescent="0.2">
      <c r="C1056" s="38" t="s">
        <v>2191</v>
      </c>
      <c r="D1056" s="40">
        <v>2</v>
      </c>
      <c r="E1056" s="40">
        <v>1.9424535074323084</v>
      </c>
      <c r="F1056" s="40">
        <v>1.1245974271675976</v>
      </c>
    </row>
    <row r="1057" spans="3:6" x14ac:dyDescent="0.2">
      <c r="C1057" s="38" t="s">
        <v>2192</v>
      </c>
      <c r="D1057" s="40">
        <v>1</v>
      </c>
      <c r="E1057" s="40">
        <v>0.8637721825013801</v>
      </c>
      <c r="F1057" s="40">
        <v>2.3064572928509932</v>
      </c>
    </row>
    <row r="1058" spans="3:6" x14ac:dyDescent="0.2">
      <c r="C1058" s="38" t="s">
        <v>2193</v>
      </c>
      <c r="D1058" s="40">
        <v>2</v>
      </c>
      <c r="E1058" s="40">
        <v>1.840915357568413</v>
      </c>
      <c r="F1058" s="40">
        <v>1.1800182603791203</v>
      </c>
    </row>
    <row r="1059" spans="3:6" x14ac:dyDescent="0.2">
      <c r="C1059" s="38" t="s">
        <v>2194</v>
      </c>
      <c r="D1059" s="40">
        <v>1</v>
      </c>
      <c r="E1059" s="40">
        <v>1.3509763083150041</v>
      </c>
      <c r="F1059" s="40">
        <v>3.1996687046346617</v>
      </c>
    </row>
    <row r="1060" spans="3:6" x14ac:dyDescent="0.2">
      <c r="C1060" s="38" t="s">
        <v>2195</v>
      </c>
      <c r="D1060" s="40">
        <v>1</v>
      </c>
      <c r="E1060" s="40">
        <v>1.5904667773823811</v>
      </c>
      <c r="F1060" s="40">
        <v>3.2818681021446476</v>
      </c>
    </row>
    <row r="1061" spans="3:6" x14ac:dyDescent="0.2">
      <c r="C1061" s="38" t="s">
        <v>2196</v>
      </c>
      <c r="D1061" s="40">
        <v>2</v>
      </c>
      <c r="E1061" s="40">
        <v>2.9722608609875092</v>
      </c>
      <c r="F1061" s="40">
        <v>1.2785685621416558</v>
      </c>
    </row>
    <row r="1062" spans="3:6" x14ac:dyDescent="0.2">
      <c r="C1062" s="38" t="s">
        <v>2197</v>
      </c>
      <c r="D1062" s="40">
        <v>2</v>
      </c>
      <c r="E1062" s="40">
        <v>1.7347800446519737</v>
      </c>
      <c r="F1062" s="40">
        <v>1.0883954742152475</v>
      </c>
    </row>
  </sheetData>
  <mergeCells count="7">
    <mergeCell ref="B3:K3"/>
    <mergeCell ref="N3:Q3"/>
    <mergeCell ref="B4:C4"/>
    <mergeCell ref="D4:E4"/>
    <mergeCell ref="F4:G4"/>
    <mergeCell ref="H4:I4"/>
    <mergeCell ref="J4:K4"/>
  </mergeCells>
  <hyperlinks>
    <hyperlink ref="B4" location="'KMC_Clusters'!$B$10:$B$10" display="Cluster Labels" xr:uid="{2CECDEB5-0478-F24E-BEEF-BA5D5DA0A910}"/>
    <hyperlink ref="D4" location="'KMC_Output'!$B$10:$B$10" display="Inputs" xr:uid="{9A2A02E0-29B6-A340-A2AD-8A9980020BE9}"/>
    <hyperlink ref="F4" location="'KMC_Output'!$B$33:$B$33" display="Cluster Centers" xr:uid="{7D3482F7-5F6F-D94F-8098-0A1063108821}"/>
    <hyperlink ref="H4" location="'KMC_Output'!$B$39:$B$39" display="Inter-Cluster Distances" xr:uid="{961B68C2-BB25-4544-86DE-32CAFF1301E9}"/>
    <hyperlink ref="J4" location="'KMC_Output'!$B$45:$B$45" display="Cluster Summary" xr:uid="{6138F16F-EA6B-6F4E-B9AE-2F41DC8835D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ABA4-B73F-BA43-9195-306D2F79A8BE}">
  <sheetPr codeName="Sheet17"/>
  <dimension ref="A1:E8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20" bestFit="1" customWidth="1"/>
    <col min="2" max="2" width="14.6640625" bestFit="1" customWidth="1"/>
    <col min="3" max="3" width="5" bestFit="1" customWidth="1"/>
    <col min="4" max="7" width="11.6640625" bestFit="1" customWidth="1"/>
    <col min="8" max="8" width="8.1640625" bestFit="1" customWidth="1"/>
    <col min="9" max="11" width="11.6640625" bestFit="1" customWidth="1"/>
    <col min="12" max="12" width="5" bestFit="1" customWidth="1"/>
    <col min="13" max="13" width="11.6640625" bestFit="1" customWidth="1"/>
    <col min="14" max="14" width="5.5" bestFit="1" customWidth="1"/>
    <col min="15" max="15" width="11.6640625" bestFit="1" customWidth="1"/>
  </cols>
  <sheetData>
    <row r="1" spans="1:5" x14ac:dyDescent="0.2">
      <c r="A1" t="s">
        <v>12</v>
      </c>
      <c r="B1" t="s">
        <v>1116</v>
      </c>
    </row>
    <row r="2" spans="1:5" x14ac:dyDescent="0.2">
      <c r="A2" t="s">
        <v>14</v>
      </c>
      <c r="B2" t="s">
        <v>1117</v>
      </c>
    </row>
    <row r="4" spans="1:5" x14ac:dyDescent="0.2">
      <c r="A4" t="s">
        <v>1118</v>
      </c>
      <c r="B4" t="s">
        <v>1119</v>
      </c>
    </row>
    <row r="5" spans="1:5" x14ac:dyDescent="0.2">
      <c r="A5" t="s">
        <v>1120</v>
      </c>
      <c r="B5" t="s">
        <v>16</v>
      </c>
      <c r="C5" t="s">
        <v>72</v>
      </c>
      <c r="D5" t="s">
        <v>76</v>
      </c>
      <c r="E5" t="s">
        <v>1121</v>
      </c>
    </row>
    <row r="6" spans="1:5" x14ac:dyDescent="0.2">
      <c r="A6" s="38" t="s">
        <v>51</v>
      </c>
      <c r="B6">
        <v>26.5</v>
      </c>
      <c r="C6">
        <v>35.5</v>
      </c>
      <c r="D6">
        <v>48</v>
      </c>
      <c r="E6">
        <v>34.4</v>
      </c>
    </row>
    <row r="7" spans="1:5" x14ac:dyDescent="0.2">
      <c r="A7" s="38" t="s">
        <v>101</v>
      </c>
      <c r="D7">
        <v>18.833333333333332</v>
      </c>
      <c r="E7">
        <v>18.833333333333332</v>
      </c>
    </row>
    <row r="8" spans="1:5" x14ac:dyDescent="0.2">
      <c r="A8" s="38" t="s">
        <v>1121</v>
      </c>
      <c r="B8">
        <v>26.5</v>
      </c>
      <c r="C8">
        <v>35.5</v>
      </c>
      <c r="D8">
        <v>23</v>
      </c>
      <c r="E8">
        <v>25.90909090909091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1B3B-C0E9-074F-B669-CE9D94DD6F11}">
  <sheetPr codeName="Sheet2"/>
  <dimension ref="B1:CV45"/>
  <sheetViews>
    <sheetView showGridLines="0" topLeftCell="A27" workbookViewId="0"/>
  </sheetViews>
  <sheetFormatPr baseColWidth="10" defaultColWidth="8.83203125" defaultRowHeight="15" x14ac:dyDescent="0.2"/>
  <cols>
    <col min="10" max="10" width="14.33203125" bestFit="1" customWidth="1"/>
  </cols>
  <sheetData>
    <row r="1" spans="2:100" ht="19" x14ac:dyDescent="0.25">
      <c r="B1" s="20" t="s">
        <v>578</v>
      </c>
      <c r="N1" t="s">
        <v>579</v>
      </c>
      <c r="CV1" s="21" t="s">
        <v>580</v>
      </c>
    </row>
    <row r="3" spans="2:100" ht="16" x14ac:dyDescent="0.2">
      <c r="B3" s="22" t="s">
        <v>482</v>
      </c>
      <c r="C3" s="23"/>
      <c r="D3" s="23"/>
      <c r="E3" s="23"/>
      <c r="F3" s="23"/>
      <c r="G3" s="24"/>
      <c r="J3" s="22" t="s">
        <v>483</v>
      </c>
      <c r="K3" s="23"/>
      <c r="L3" s="23"/>
      <c r="M3" s="24"/>
    </row>
    <row r="4" spans="2:100" x14ac:dyDescent="0.2">
      <c r="B4" s="25" t="s">
        <v>484</v>
      </c>
      <c r="C4" s="26"/>
      <c r="D4" s="25" t="s">
        <v>485</v>
      </c>
      <c r="E4" s="26"/>
      <c r="F4" s="25" t="s">
        <v>486</v>
      </c>
      <c r="G4" s="26"/>
      <c r="J4" s="27" t="s">
        <v>487</v>
      </c>
      <c r="K4" s="27" t="s">
        <v>488</v>
      </c>
      <c r="L4" s="27" t="s">
        <v>489</v>
      </c>
      <c r="M4" s="27" t="s">
        <v>176</v>
      </c>
    </row>
    <row r="5" spans="2:100" x14ac:dyDescent="0.2">
      <c r="J5" s="28">
        <v>43</v>
      </c>
      <c r="K5" s="28">
        <v>16</v>
      </c>
      <c r="L5" s="28">
        <v>62</v>
      </c>
      <c r="M5" s="28">
        <v>121</v>
      </c>
    </row>
    <row r="10" spans="2:100" ht="19" x14ac:dyDescent="0.25">
      <c r="B10" s="29" t="s">
        <v>484</v>
      </c>
    </row>
    <row r="12" spans="2:100" ht="16" x14ac:dyDescent="0.2">
      <c r="C12" s="22" t="s">
        <v>490</v>
      </c>
      <c r="D12" s="23"/>
      <c r="E12" s="23"/>
      <c r="F12" s="23"/>
      <c r="G12" s="23"/>
      <c r="H12" s="23"/>
      <c r="I12" s="23"/>
      <c r="J12" s="23"/>
      <c r="K12" s="24"/>
    </row>
    <row r="13" spans="2:100" x14ac:dyDescent="0.2">
      <c r="C13" s="30" t="s">
        <v>491</v>
      </c>
      <c r="D13" s="31"/>
      <c r="E13" s="31"/>
      <c r="F13" s="32"/>
      <c r="G13" s="33" t="s">
        <v>492</v>
      </c>
      <c r="H13" s="34"/>
      <c r="I13" s="34"/>
      <c r="J13" s="34"/>
      <c r="K13" s="35"/>
    </row>
    <row r="14" spans="2:100" x14ac:dyDescent="0.2">
      <c r="C14" s="30" t="s">
        <v>493</v>
      </c>
      <c r="D14" s="31"/>
      <c r="E14" s="31"/>
      <c r="F14" s="32"/>
      <c r="G14" s="33" t="s">
        <v>494</v>
      </c>
      <c r="H14" s="34"/>
      <c r="I14" s="34"/>
      <c r="J14" s="34"/>
      <c r="K14" s="35"/>
    </row>
    <row r="15" spans="2:100" x14ac:dyDescent="0.2">
      <c r="C15" s="30" t="s">
        <v>495</v>
      </c>
      <c r="D15" s="31"/>
      <c r="E15" s="31"/>
      <c r="F15" s="32"/>
      <c r="G15" s="33" t="s">
        <v>496</v>
      </c>
      <c r="H15" s="34"/>
      <c r="I15" s="34"/>
      <c r="J15" s="34"/>
      <c r="K15" s="35"/>
    </row>
    <row r="16" spans="2:100" x14ac:dyDescent="0.2">
      <c r="C16" s="30" t="s">
        <v>497</v>
      </c>
      <c r="D16" s="31"/>
      <c r="E16" s="31"/>
      <c r="F16" s="32"/>
      <c r="G16" s="33">
        <v>12345</v>
      </c>
      <c r="H16" s="34"/>
      <c r="I16" s="34"/>
      <c r="J16" s="34"/>
      <c r="K16" s="35"/>
    </row>
    <row r="17" spans="3:11" x14ac:dyDescent="0.2">
      <c r="C17" s="30" t="s">
        <v>498</v>
      </c>
      <c r="D17" s="31"/>
      <c r="E17" s="31"/>
      <c r="F17" s="32"/>
      <c r="G17" s="33">
        <v>525</v>
      </c>
      <c r="H17" s="34"/>
      <c r="I17" s="34"/>
      <c r="J17" s="34"/>
      <c r="K17" s="35"/>
    </row>
    <row r="18" spans="3:11" x14ac:dyDescent="0.2">
      <c r="C18" s="30" t="s">
        <v>499</v>
      </c>
      <c r="D18" s="31"/>
      <c r="E18" s="31"/>
      <c r="F18" s="32"/>
      <c r="G18" s="33">
        <v>315</v>
      </c>
      <c r="H18" s="34"/>
      <c r="I18" s="34"/>
      <c r="J18" s="34"/>
      <c r="K18" s="35"/>
    </row>
    <row r="19" spans="3:11" x14ac:dyDescent="0.2">
      <c r="C19" s="30" t="s">
        <v>500</v>
      </c>
      <c r="D19" s="31"/>
      <c r="E19" s="31"/>
      <c r="F19" s="32"/>
      <c r="G19" s="33">
        <v>210</v>
      </c>
      <c r="H19" s="34"/>
      <c r="I19" s="34"/>
      <c r="J19" s="34"/>
      <c r="K19" s="35"/>
    </row>
    <row r="21" spans="3:11" ht="16" x14ac:dyDescent="0.2">
      <c r="C21" s="22" t="s">
        <v>501</v>
      </c>
      <c r="D21" s="23"/>
      <c r="E21" s="23"/>
      <c r="F21" s="23"/>
      <c r="G21" s="23"/>
      <c r="H21" s="24"/>
    </row>
    <row r="22" spans="3:11" x14ac:dyDescent="0.2">
      <c r="C22" s="30" t="s">
        <v>502</v>
      </c>
      <c r="D22" s="32"/>
      <c r="E22" s="33">
        <v>4</v>
      </c>
      <c r="F22" s="34"/>
      <c r="G22" s="34"/>
      <c r="H22" s="35"/>
    </row>
    <row r="23" spans="3:11" x14ac:dyDescent="0.2">
      <c r="C23" s="30" t="s">
        <v>503</v>
      </c>
      <c r="D23" s="32"/>
      <c r="E23" s="28" t="s">
        <v>0</v>
      </c>
      <c r="F23" s="28" t="s">
        <v>1</v>
      </c>
      <c r="G23" s="28" t="s">
        <v>9</v>
      </c>
      <c r="H23" s="28" t="s">
        <v>11</v>
      </c>
    </row>
    <row r="24" spans="3:11" x14ac:dyDescent="0.2">
      <c r="C24" s="30" t="s">
        <v>505</v>
      </c>
      <c r="D24" s="32"/>
      <c r="E24" s="36" t="s">
        <v>13</v>
      </c>
      <c r="F24" s="37"/>
      <c r="G24" s="37"/>
      <c r="H24" s="26"/>
    </row>
    <row r="26" spans="3:11" ht="16" x14ac:dyDescent="0.2">
      <c r="C26" s="22" t="s">
        <v>506</v>
      </c>
      <c r="D26" s="23"/>
      <c r="E26" s="23"/>
      <c r="F26" s="23"/>
      <c r="G26" s="23"/>
      <c r="H26" s="23"/>
      <c r="I26" s="24"/>
    </row>
    <row r="27" spans="3:11" x14ac:dyDescent="0.2">
      <c r="C27" s="30" t="s">
        <v>507</v>
      </c>
      <c r="D27" s="31"/>
      <c r="E27" s="32"/>
      <c r="F27" s="33" t="b">
        <v>1</v>
      </c>
      <c r="G27" s="34"/>
      <c r="H27" s="34"/>
      <c r="I27" s="35"/>
    </row>
    <row r="28" spans="3:11" x14ac:dyDescent="0.2">
      <c r="C28" s="30" t="s">
        <v>581</v>
      </c>
      <c r="D28" s="31"/>
      <c r="E28" s="32"/>
      <c r="F28" s="33" t="s">
        <v>582</v>
      </c>
      <c r="G28" s="34"/>
      <c r="H28" s="34"/>
      <c r="I28" s="35"/>
    </row>
    <row r="30" spans="3:11" ht="16" x14ac:dyDescent="0.2">
      <c r="C30" s="22" t="s">
        <v>583</v>
      </c>
      <c r="D30" s="23"/>
      <c r="E30" s="23"/>
      <c r="F30" s="23"/>
      <c r="G30" s="23"/>
      <c r="H30" s="23"/>
      <c r="I30" s="24"/>
    </row>
    <row r="31" spans="3:11" x14ac:dyDescent="0.2">
      <c r="C31" s="30" t="s">
        <v>584</v>
      </c>
      <c r="D31" s="31"/>
      <c r="E31" s="32"/>
      <c r="F31" s="33">
        <v>3</v>
      </c>
      <c r="G31" s="34"/>
      <c r="H31" s="34"/>
      <c r="I31" s="35"/>
    </row>
    <row r="33" spans="3:9" ht="16" x14ac:dyDescent="0.2">
      <c r="C33" s="22" t="s">
        <v>585</v>
      </c>
      <c r="D33" s="23"/>
      <c r="E33" s="23"/>
      <c r="F33" s="23"/>
      <c r="G33" s="23"/>
      <c r="H33" s="23"/>
      <c r="I33" s="24"/>
    </row>
    <row r="34" spans="3:9" x14ac:dyDescent="0.2">
      <c r="C34" s="30" t="s">
        <v>511</v>
      </c>
      <c r="D34" s="31"/>
      <c r="E34" s="32"/>
      <c r="F34" s="33" t="s">
        <v>512</v>
      </c>
      <c r="G34" s="34"/>
      <c r="H34" s="34"/>
      <c r="I34" s="35"/>
    </row>
    <row r="36" spans="3:9" ht="16" x14ac:dyDescent="0.2">
      <c r="C36" s="22" t="s">
        <v>586</v>
      </c>
      <c r="D36" s="23"/>
      <c r="E36" s="23"/>
      <c r="F36" s="23"/>
      <c r="G36" s="23"/>
      <c r="H36" s="23"/>
      <c r="I36" s="24"/>
    </row>
    <row r="37" spans="3:9" x14ac:dyDescent="0.2">
      <c r="C37" s="30" t="s">
        <v>518</v>
      </c>
      <c r="D37" s="31"/>
      <c r="E37" s="32"/>
      <c r="F37" s="33">
        <v>2</v>
      </c>
      <c r="G37" s="34"/>
      <c r="H37" s="34"/>
      <c r="I37" s="35"/>
    </row>
    <row r="38" spans="3:9" x14ac:dyDescent="0.2">
      <c r="C38" s="30" t="s">
        <v>519</v>
      </c>
      <c r="D38" s="31"/>
      <c r="E38" s="32"/>
      <c r="F38" s="33">
        <v>1</v>
      </c>
      <c r="G38" s="34"/>
      <c r="H38" s="34"/>
      <c r="I38" s="35"/>
    </row>
    <row r="39" spans="3:9" x14ac:dyDescent="0.2">
      <c r="C39" s="30" t="s">
        <v>520</v>
      </c>
      <c r="D39" s="31"/>
      <c r="E39" s="32"/>
      <c r="F39" s="33">
        <v>0.5</v>
      </c>
      <c r="G39" s="34"/>
      <c r="H39" s="34"/>
      <c r="I39" s="35"/>
    </row>
    <row r="41" spans="3:9" ht="16" x14ac:dyDescent="0.2">
      <c r="C41" s="22" t="s">
        <v>587</v>
      </c>
      <c r="D41" s="23"/>
      <c r="E41" s="23"/>
      <c r="F41" s="23"/>
      <c r="G41" s="23"/>
      <c r="H41" s="23"/>
      <c r="I41" s="24"/>
    </row>
    <row r="42" spans="3:9" x14ac:dyDescent="0.2">
      <c r="C42" s="30" t="s">
        <v>588</v>
      </c>
      <c r="D42" s="31"/>
      <c r="E42" s="32"/>
      <c r="F42" s="33" t="b">
        <v>0</v>
      </c>
      <c r="G42" s="34"/>
      <c r="H42" s="34"/>
      <c r="I42" s="35"/>
    </row>
    <row r="44" spans="3:9" ht="16" x14ac:dyDescent="0.2">
      <c r="C44" s="22" t="s">
        <v>526</v>
      </c>
      <c r="D44" s="23"/>
      <c r="E44" s="23"/>
      <c r="F44" s="23"/>
      <c r="G44" s="24"/>
    </row>
    <row r="45" spans="3:9" x14ac:dyDescent="0.2">
      <c r="C45" s="36" t="s">
        <v>527</v>
      </c>
      <c r="D45" s="37"/>
      <c r="E45" s="37"/>
      <c r="F45" s="37"/>
      <c r="G45" s="26"/>
    </row>
  </sheetData>
  <mergeCells count="49">
    <mergeCell ref="C41:I41"/>
    <mergeCell ref="C42:E42"/>
    <mergeCell ref="F42:I42"/>
    <mergeCell ref="C44:G44"/>
    <mergeCell ref="C45:G45"/>
    <mergeCell ref="C36:I36"/>
    <mergeCell ref="C37:E37"/>
    <mergeCell ref="F37:I37"/>
    <mergeCell ref="C38:E38"/>
    <mergeCell ref="F38:I38"/>
    <mergeCell ref="C39:E39"/>
    <mergeCell ref="F39:I39"/>
    <mergeCell ref="C30:I30"/>
    <mergeCell ref="C31:E31"/>
    <mergeCell ref="F31:I31"/>
    <mergeCell ref="C33:I33"/>
    <mergeCell ref="C34:E34"/>
    <mergeCell ref="F34:I34"/>
    <mergeCell ref="C24:D24"/>
    <mergeCell ref="E24:H24"/>
    <mergeCell ref="C26:I26"/>
    <mergeCell ref="C27:E27"/>
    <mergeCell ref="F27:I27"/>
    <mergeCell ref="C28:E28"/>
    <mergeCell ref="F28:I28"/>
    <mergeCell ref="C19:F19"/>
    <mergeCell ref="G19:K19"/>
    <mergeCell ref="C21:H21"/>
    <mergeCell ref="C22:D22"/>
    <mergeCell ref="E22:H22"/>
    <mergeCell ref="C23:D23"/>
    <mergeCell ref="C16:F16"/>
    <mergeCell ref="G16:K16"/>
    <mergeCell ref="C17:F17"/>
    <mergeCell ref="G17:K17"/>
    <mergeCell ref="C18:F18"/>
    <mergeCell ref="G18:K18"/>
    <mergeCell ref="C13:F13"/>
    <mergeCell ref="G13:K13"/>
    <mergeCell ref="C14:F14"/>
    <mergeCell ref="G14:K14"/>
    <mergeCell ref="C15:F15"/>
    <mergeCell ref="G15:K15"/>
    <mergeCell ref="B3:G3"/>
    <mergeCell ref="J3:M3"/>
    <mergeCell ref="B4:C4"/>
    <mergeCell ref="D4:E4"/>
    <mergeCell ref="F4:G4"/>
    <mergeCell ref="C12:K12"/>
  </mergeCells>
  <hyperlinks>
    <hyperlink ref="B4" location="'KNNC_Output'!$B$10:$B$10" display="Inputs" xr:uid="{848E0CA2-DDAB-524F-93D3-25C7C12CBA91}"/>
    <hyperlink ref="D4" location="'KNNC_Stored'!$B$10:$B$10" display="PMML Model" xr:uid="{F5201A54-E2A3-0B46-9959-95A598995B06}"/>
    <hyperlink ref="F4" location="'KNNC_ValidationScore'!$B$10:$B$10" display="Validation: Classification Summary" xr:uid="{C13C6BB6-A6CC-A841-B234-4E7CF42899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AB56-4C3A-7A44-8DE5-7BAEF6308BB0}">
  <sheetPr codeName="Sheet3"/>
  <dimension ref="B1:N32"/>
  <sheetViews>
    <sheetView showGridLines="0" workbookViewId="0">
      <selection activeCell="K30" sqref="K30"/>
    </sheetView>
  </sheetViews>
  <sheetFormatPr baseColWidth="10" defaultColWidth="8.83203125" defaultRowHeight="15" x14ac:dyDescent="0.2"/>
  <cols>
    <col min="3" max="3" width="16.5" bestFit="1" customWidth="1"/>
    <col min="10" max="10" width="14.33203125" bestFit="1" customWidth="1"/>
  </cols>
  <sheetData>
    <row r="1" spans="2:14" ht="19" x14ac:dyDescent="0.25">
      <c r="B1" s="20" t="s">
        <v>589</v>
      </c>
      <c r="N1" t="s">
        <v>579</v>
      </c>
    </row>
    <row r="3" spans="2:14" ht="16" x14ac:dyDescent="0.2">
      <c r="B3" s="22" t="s">
        <v>482</v>
      </c>
      <c r="C3" s="23"/>
      <c r="D3" s="23"/>
      <c r="E3" s="23"/>
      <c r="F3" s="23"/>
      <c r="G3" s="24"/>
      <c r="J3" s="22" t="s">
        <v>483</v>
      </c>
      <c r="K3" s="23"/>
      <c r="L3" s="23"/>
      <c r="M3" s="24"/>
    </row>
    <row r="4" spans="2:14" x14ac:dyDescent="0.2">
      <c r="B4" s="25" t="s">
        <v>484</v>
      </c>
      <c r="C4" s="26"/>
      <c r="D4" s="25" t="s">
        <v>485</v>
      </c>
      <c r="E4" s="26"/>
      <c r="F4" s="25" t="s">
        <v>486</v>
      </c>
      <c r="G4" s="26"/>
      <c r="J4" s="27" t="s">
        <v>487</v>
      </c>
      <c r="K4" s="27" t="s">
        <v>488</v>
      </c>
      <c r="L4" s="27" t="s">
        <v>489</v>
      </c>
      <c r="M4" s="27" t="s">
        <v>176</v>
      </c>
    </row>
    <row r="5" spans="2:14" x14ac:dyDescent="0.2">
      <c r="J5" s="28">
        <v>43</v>
      </c>
      <c r="K5" s="28">
        <v>16</v>
      </c>
      <c r="L5" s="28">
        <v>62</v>
      </c>
      <c r="M5" s="28">
        <v>121</v>
      </c>
    </row>
    <row r="10" spans="2:14" ht="19" x14ac:dyDescent="0.25">
      <c r="B10" s="29" t="s">
        <v>486</v>
      </c>
    </row>
    <row r="12" spans="2:14" ht="16" x14ac:dyDescent="0.2">
      <c r="C12" s="42" t="s">
        <v>550</v>
      </c>
      <c r="D12" s="43"/>
      <c r="E12" s="41"/>
    </row>
    <row r="13" spans="2:14" x14ac:dyDescent="0.2">
      <c r="C13" s="38" t="s">
        <v>549</v>
      </c>
      <c r="D13" s="39" t="s">
        <v>548</v>
      </c>
      <c r="E13" s="39" t="s">
        <v>547</v>
      </c>
    </row>
    <row r="14" spans="2:14" x14ac:dyDescent="0.2">
      <c r="C14" s="38">
        <v>0</v>
      </c>
      <c r="D14" s="40">
        <v>284</v>
      </c>
      <c r="E14" s="40">
        <v>7</v>
      </c>
    </row>
    <row r="15" spans="2:14" x14ac:dyDescent="0.2">
      <c r="C15" s="38">
        <v>1</v>
      </c>
      <c r="D15" s="40">
        <v>24</v>
      </c>
      <c r="E15" s="40">
        <v>0</v>
      </c>
    </row>
    <row r="17" spans="3:6" ht="16" x14ac:dyDescent="0.2">
      <c r="C17" s="42" t="s">
        <v>546</v>
      </c>
      <c r="D17" s="43"/>
      <c r="E17" s="43"/>
      <c r="F17" s="41"/>
    </row>
    <row r="18" spans="3:6" x14ac:dyDescent="0.2">
      <c r="C18" t="s">
        <v>545</v>
      </c>
      <c r="D18" t="s">
        <v>544</v>
      </c>
      <c r="E18" t="s">
        <v>543</v>
      </c>
      <c r="F18" t="s">
        <v>542</v>
      </c>
    </row>
    <row r="19" spans="3:6" x14ac:dyDescent="0.2">
      <c r="C19" s="38">
        <v>0</v>
      </c>
      <c r="D19">
        <f>SUM($D$14:$E$14)</f>
        <v>291</v>
      </c>
      <c r="E19">
        <f>SUM($D$14:$E$14) - $D$14</f>
        <v>7</v>
      </c>
      <c r="F19">
        <f>IF($D$19=0,"Undefined",$E$19*100 / $D$19)</f>
        <v>2.4054982817869415</v>
      </c>
    </row>
    <row r="20" spans="3:6" x14ac:dyDescent="0.2">
      <c r="C20" s="38">
        <v>1</v>
      </c>
      <c r="D20">
        <f>SUM($D$15:$E$15)</f>
        <v>24</v>
      </c>
      <c r="E20">
        <f>SUM($D$15:$E$15) - $E$15</f>
        <v>24</v>
      </c>
      <c r="F20">
        <f>IF($D$20=0,"Undefined",$E$20*100 / $D$20)</f>
        <v>100</v>
      </c>
    </row>
    <row r="21" spans="3:6" x14ac:dyDescent="0.2">
      <c r="C21" s="38" t="s">
        <v>541</v>
      </c>
      <c r="D21">
        <f>SUM($D$19:$D$20)</f>
        <v>315</v>
      </c>
      <c r="E21">
        <f>SUM($E$19:$E$20)</f>
        <v>31</v>
      </c>
      <c r="F21">
        <f>IF($D$21=0,"Undefined",$E$21*100 / $D$21)</f>
        <v>9.8412698412698418</v>
      </c>
    </row>
    <row r="23" spans="3:6" ht="16" x14ac:dyDescent="0.2">
      <c r="C23" s="42" t="s">
        <v>540</v>
      </c>
      <c r="D23" s="41"/>
    </row>
    <row r="24" spans="3:6" x14ac:dyDescent="0.2">
      <c r="C24" t="s">
        <v>539</v>
      </c>
      <c r="D24" t="s">
        <v>538</v>
      </c>
    </row>
    <row r="25" spans="3:6" x14ac:dyDescent="0.2">
      <c r="C25" t="s">
        <v>537</v>
      </c>
      <c r="D25">
        <v>284</v>
      </c>
    </row>
    <row r="26" spans="3:6" x14ac:dyDescent="0.2">
      <c r="C26" t="s">
        <v>536</v>
      </c>
      <c r="D26">
        <v>90.158730158730165</v>
      </c>
    </row>
    <row r="27" spans="3:6" x14ac:dyDescent="0.2">
      <c r="C27" t="s">
        <v>535</v>
      </c>
      <c r="D27">
        <v>0.97594501718213056</v>
      </c>
    </row>
    <row r="28" spans="3:6" x14ac:dyDescent="0.2">
      <c r="C28" t="s">
        <v>534</v>
      </c>
      <c r="D28">
        <v>0</v>
      </c>
    </row>
    <row r="29" spans="3:6" x14ac:dyDescent="0.2">
      <c r="C29" t="s">
        <v>533</v>
      </c>
      <c r="D29">
        <v>0</v>
      </c>
    </row>
    <row r="30" spans="3:6" x14ac:dyDescent="0.2">
      <c r="C30" t="s">
        <v>532</v>
      </c>
      <c r="D30" t="s">
        <v>531</v>
      </c>
    </row>
    <row r="31" spans="3:6" x14ac:dyDescent="0.2">
      <c r="C31" t="s">
        <v>519</v>
      </c>
      <c r="D31">
        <v>1</v>
      </c>
    </row>
    <row r="32" spans="3:6" x14ac:dyDescent="0.2">
      <c r="C32" t="s">
        <v>520</v>
      </c>
      <c r="D32">
        <v>0.5</v>
      </c>
    </row>
  </sheetData>
  <mergeCells count="8">
    <mergeCell ref="C17:F17"/>
    <mergeCell ref="C23:D23"/>
    <mergeCell ref="B3:G3"/>
    <mergeCell ref="J3:M3"/>
    <mergeCell ref="B4:C4"/>
    <mergeCell ref="D4:E4"/>
    <mergeCell ref="F4:G4"/>
    <mergeCell ref="C12:E12"/>
  </mergeCells>
  <hyperlinks>
    <hyperlink ref="B4" location="'KNNC_Output'!$B$10:$B$10" display="Inputs" xr:uid="{08B06683-0FDA-124E-8B67-686D11D00F55}"/>
    <hyperlink ref="D4" location="'KNNC_Stored'!$B$10:$B$10" display="PMML Model" xr:uid="{E3D32B17-43B0-4540-8131-B01B2E4E5006}"/>
    <hyperlink ref="F4" location="'KNNC_ValidationScore'!$B$10:$B$10" display="Validation: Classification Summary" xr:uid="{B221D0E0-2341-2449-B773-8A65AD7F5590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92BF-257D-6244-9546-7372256BE104}">
  <sheetPr codeName="Sheet4"/>
  <dimension ref="B1:N3768"/>
  <sheetViews>
    <sheetView showGridLines="0" workbookViewId="0"/>
  </sheetViews>
  <sheetFormatPr baseColWidth="10" defaultColWidth="8.83203125" defaultRowHeight="15" x14ac:dyDescent="0.2"/>
  <cols>
    <col min="10" max="10" width="14.33203125" bestFit="1" customWidth="1"/>
  </cols>
  <sheetData>
    <row r="1" spans="2:14" ht="19" x14ac:dyDescent="0.25">
      <c r="B1" s="20" t="s">
        <v>820</v>
      </c>
      <c r="N1" t="s">
        <v>579</v>
      </c>
    </row>
    <row r="3" spans="2:14" ht="16" x14ac:dyDescent="0.2">
      <c r="B3" s="22" t="s">
        <v>482</v>
      </c>
      <c r="C3" s="23"/>
      <c r="D3" s="23"/>
      <c r="E3" s="23"/>
      <c r="F3" s="23"/>
      <c r="G3" s="24"/>
      <c r="J3" s="22" t="s">
        <v>483</v>
      </c>
      <c r="K3" s="23"/>
      <c r="L3" s="23"/>
      <c r="M3" s="24"/>
    </row>
    <row r="4" spans="2:14" x14ac:dyDescent="0.2">
      <c r="B4" s="25" t="s">
        <v>484</v>
      </c>
      <c r="C4" s="26"/>
      <c r="D4" s="25" t="s">
        <v>485</v>
      </c>
      <c r="E4" s="26"/>
      <c r="F4" s="25" t="s">
        <v>486</v>
      </c>
      <c r="G4" s="26"/>
      <c r="J4" s="27" t="s">
        <v>487</v>
      </c>
      <c r="K4" s="27" t="s">
        <v>488</v>
      </c>
      <c r="L4" s="27" t="s">
        <v>489</v>
      </c>
      <c r="M4" s="27" t="s">
        <v>176</v>
      </c>
    </row>
    <row r="5" spans="2:14" x14ac:dyDescent="0.2">
      <c r="J5" s="28">
        <v>43</v>
      </c>
      <c r="K5" s="28">
        <v>16</v>
      </c>
      <c r="L5" s="28">
        <v>62</v>
      </c>
      <c r="M5" s="28">
        <v>121</v>
      </c>
    </row>
    <row r="10" spans="2:14" ht="19" x14ac:dyDescent="0.25">
      <c r="B10" s="29" t="s">
        <v>485</v>
      </c>
    </row>
    <row r="12" spans="2:14" x14ac:dyDescent="0.2">
      <c r="B12" t="s">
        <v>603</v>
      </c>
    </row>
    <row r="13" spans="2:14" x14ac:dyDescent="0.2">
      <c r="B13" t="s">
        <v>604</v>
      </c>
    </row>
    <row r="14" spans="2:14" x14ac:dyDescent="0.2">
      <c r="B14" t="s">
        <v>821</v>
      </c>
    </row>
    <row r="15" spans="2:14" x14ac:dyDescent="0.2">
      <c r="B15" t="s">
        <v>606</v>
      </c>
    </row>
    <row r="16" spans="2:14" x14ac:dyDescent="0.2">
      <c r="B16" t="s">
        <v>822</v>
      </c>
    </row>
    <row r="17" spans="2:2" x14ac:dyDescent="0.2">
      <c r="B17" t="s">
        <v>608</v>
      </c>
    </row>
    <row r="18" spans="2:2" x14ac:dyDescent="0.2">
      <c r="B18" t="s">
        <v>609</v>
      </c>
    </row>
    <row r="19" spans="2:2" x14ac:dyDescent="0.2">
      <c r="B19" t="s">
        <v>610</v>
      </c>
    </row>
    <row r="20" spans="2:2" x14ac:dyDescent="0.2">
      <c r="B20" t="s">
        <v>611</v>
      </c>
    </row>
    <row r="21" spans="2:2" x14ac:dyDescent="0.2">
      <c r="B21" t="s">
        <v>612</v>
      </c>
    </row>
    <row r="22" spans="2:2" x14ac:dyDescent="0.2">
      <c r="B22" t="s">
        <v>613</v>
      </c>
    </row>
    <row r="23" spans="2:2" x14ac:dyDescent="0.2">
      <c r="B23" t="s">
        <v>614</v>
      </c>
    </row>
    <row r="24" spans="2:2" x14ac:dyDescent="0.2">
      <c r="B24" t="s">
        <v>615</v>
      </c>
    </row>
    <row r="25" spans="2:2" x14ac:dyDescent="0.2">
      <c r="B25" t="s">
        <v>616</v>
      </c>
    </row>
    <row r="26" spans="2:2" x14ac:dyDescent="0.2">
      <c r="B26" t="s">
        <v>617</v>
      </c>
    </row>
    <row r="27" spans="2:2" x14ac:dyDescent="0.2">
      <c r="B27" t="s">
        <v>618</v>
      </c>
    </row>
    <row r="28" spans="2:2" x14ac:dyDescent="0.2">
      <c r="B28" t="s">
        <v>619</v>
      </c>
    </row>
    <row r="29" spans="2:2" x14ac:dyDescent="0.2">
      <c r="B29" t="s">
        <v>823</v>
      </c>
    </row>
    <row r="30" spans="2:2" x14ac:dyDescent="0.2">
      <c r="B30" t="s">
        <v>621</v>
      </c>
    </row>
    <row r="31" spans="2:2" x14ac:dyDescent="0.2">
      <c r="B31" t="s">
        <v>622</v>
      </c>
    </row>
    <row r="32" spans="2:2" x14ac:dyDescent="0.2">
      <c r="B32" t="s">
        <v>623</v>
      </c>
    </row>
    <row r="33" spans="2:2" x14ac:dyDescent="0.2">
      <c r="B33" t="s">
        <v>624</v>
      </c>
    </row>
    <row r="34" spans="2:2" x14ac:dyDescent="0.2">
      <c r="B34" t="s">
        <v>625</v>
      </c>
    </row>
    <row r="35" spans="2:2" x14ac:dyDescent="0.2">
      <c r="B35" t="s">
        <v>626</v>
      </c>
    </row>
    <row r="36" spans="2:2" x14ac:dyDescent="0.2">
      <c r="B36" t="s">
        <v>627</v>
      </c>
    </row>
    <row r="37" spans="2:2" x14ac:dyDescent="0.2">
      <c r="B37" t="s">
        <v>628</v>
      </c>
    </row>
    <row r="38" spans="2:2" x14ac:dyDescent="0.2">
      <c r="B38" t="s">
        <v>629</v>
      </c>
    </row>
    <row r="39" spans="2:2" x14ac:dyDescent="0.2">
      <c r="B39" t="s">
        <v>630</v>
      </c>
    </row>
    <row r="40" spans="2:2" x14ac:dyDescent="0.2">
      <c r="B40" t="s">
        <v>631</v>
      </c>
    </row>
    <row r="41" spans="2:2" x14ac:dyDescent="0.2">
      <c r="B41" t="s">
        <v>662</v>
      </c>
    </row>
    <row r="42" spans="2:2" x14ac:dyDescent="0.2">
      <c r="B42" t="s">
        <v>651</v>
      </c>
    </row>
    <row r="43" spans="2:2" x14ac:dyDescent="0.2">
      <c r="B43" t="s">
        <v>652</v>
      </c>
    </row>
    <row r="44" spans="2:2" x14ac:dyDescent="0.2">
      <c r="B44" t="s">
        <v>635</v>
      </c>
    </row>
    <row r="45" spans="2:2" x14ac:dyDescent="0.2">
      <c r="B45" t="s">
        <v>636</v>
      </c>
    </row>
    <row r="46" spans="2:2" x14ac:dyDescent="0.2">
      <c r="B46" t="s">
        <v>824</v>
      </c>
    </row>
    <row r="47" spans="2:2" x14ac:dyDescent="0.2">
      <c r="B47" t="s">
        <v>825</v>
      </c>
    </row>
    <row r="48" spans="2:2" x14ac:dyDescent="0.2">
      <c r="B48" t="s">
        <v>826</v>
      </c>
    </row>
    <row r="49" spans="2:2" x14ac:dyDescent="0.2">
      <c r="B49" t="s">
        <v>827</v>
      </c>
    </row>
    <row r="50" spans="2:2" x14ac:dyDescent="0.2">
      <c r="B50" t="s">
        <v>828</v>
      </c>
    </row>
    <row r="51" spans="2:2" x14ac:dyDescent="0.2">
      <c r="B51" t="s">
        <v>829</v>
      </c>
    </row>
    <row r="52" spans="2:2" x14ac:dyDescent="0.2">
      <c r="B52" t="s">
        <v>830</v>
      </c>
    </row>
    <row r="53" spans="2:2" x14ac:dyDescent="0.2">
      <c r="B53" t="s">
        <v>831</v>
      </c>
    </row>
    <row r="54" spans="2:2" x14ac:dyDescent="0.2">
      <c r="B54" t="s">
        <v>832</v>
      </c>
    </row>
    <row r="55" spans="2:2" x14ac:dyDescent="0.2">
      <c r="B55" t="s">
        <v>833</v>
      </c>
    </row>
    <row r="56" spans="2:2" x14ac:dyDescent="0.2">
      <c r="B56" t="s">
        <v>834</v>
      </c>
    </row>
    <row r="57" spans="2:2" x14ac:dyDescent="0.2">
      <c r="B57" t="s">
        <v>829</v>
      </c>
    </row>
    <row r="58" spans="2:2" x14ac:dyDescent="0.2">
      <c r="B58" t="s">
        <v>830</v>
      </c>
    </row>
    <row r="59" spans="2:2" x14ac:dyDescent="0.2">
      <c r="B59" t="s">
        <v>835</v>
      </c>
    </row>
    <row r="60" spans="2:2" x14ac:dyDescent="0.2">
      <c r="B60" t="s">
        <v>836</v>
      </c>
    </row>
    <row r="61" spans="2:2" x14ac:dyDescent="0.2">
      <c r="B61" t="s">
        <v>837</v>
      </c>
    </row>
    <row r="62" spans="2:2" x14ac:dyDescent="0.2">
      <c r="B62" t="s">
        <v>838</v>
      </c>
    </row>
    <row r="63" spans="2:2" x14ac:dyDescent="0.2">
      <c r="B63" t="s">
        <v>829</v>
      </c>
    </row>
    <row r="64" spans="2:2" x14ac:dyDescent="0.2">
      <c r="B64" t="s">
        <v>830</v>
      </c>
    </row>
    <row r="65" spans="2:2" x14ac:dyDescent="0.2">
      <c r="B65" t="s">
        <v>839</v>
      </c>
    </row>
    <row r="66" spans="2:2" x14ac:dyDescent="0.2">
      <c r="B66" t="s">
        <v>840</v>
      </c>
    </row>
    <row r="67" spans="2:2" x14ac:dyDescent="0.2">
      <c r="B67" t="s">
        <v>841</v>
      </c>
    </row>
    <row r="68" spans="2:2" x14ac:dyDescent="0.2">
      <c r="B68" t="s">
        <v>842</v>
      </c>
    </row>
    <row r="69" spans="2:2" x14ac:dyDescent="0.2">
      <c r="B69" t="s">
        <v>829</v>
      </c>
    </row>
    <row r="70" spans="2:2" x14ac:dyDescent="0.2">
      <c r="B70" t="s">
        <v>830</v>
      </c>
    </row>
    <row r="71" spans="2:2" x14ac:dyDescent="0.2">
      <c r="B71" t="s">
        <v>843</v>
      </c>
    </row>
    <row r="72" spans="2:2" x14ac:dyDescent="0.2">
      <c r="B72" t="s">
        <v>844</v>
      </c>
    </row>
    <row r="73" spans="2:2" x14ac:dyDescent="0.2">
      <c r="B73" t="s">
        <v>845</v>
      </c>
    </row>
    <row r="74" spans="2:2" x14ac:dyDescent="0.2">
      <c r="B74" t="s">
        <v>846</v>
      </c>
    </row>
    <row r="75" spans="2:2" x14ac:dyDescent="0.2">
      <c r="B75" t="s">
        <v>847</v>
      </c>
    </row>
    <row r="76" spans="2:2" x14ac:dyDescent="0.2">
      <c r="B76" t="s">
        <v>848</v>
      </c>
    </row>
    <row r="77" spans="2:2" x14ac:dyDescent="0.2">
      <c r="B77" t="s">
        <v>849</v>
      </c>
    </row>
    <row r="78" spans="2:2" x14ac:dyDescent="0.2">
      <c r="B78" t="s">
        <v>850</v>
      </c>
    </row>
    <row r="79" spans="2:2" x14ac:dyDescent="0.2">
      <c r="B79" t="s">
        <v>851</v>
      </c>
    </row>
    <row r="80" spans="2:2" x14ac:dyDescent="0.2">
      <c r="B80" t="s">
        <v>852</v>
      </c>
    </row>
    <row r="81" spans="2:2" x14ac:dyDescent="0.2">
      <c r="B81" t="s">
        <v>853</v>
      </c>
    </row>
    <row r="82" spans="2:2" x14ac:dyDescent="0.2">
      <c r="B82" t="s">
        <v>854</v>
      </c>
    </row>
    <row r="83" spans="2:2" x14ac:dyDescent="0.2">
      <c r="B83" t="s">
        <v>855</v>
      </c>
    </row>
    <row r="84" spans="2:2" x14ac:dyDescent="0.2">
      <c r="B84" t="s">
        <v>856</v>
      </c>
    </row>
    <row r="85" spans="2:2" x14ac:dyDescent="0.2">
      <c r="B85" t="s">
        <v>857</v>
      </c>
    </row>
    <row r="86" spans="2:2" x14ac:dyDescent="0.2">
      <c r="B86" t="s">
        <v>858</v>
      </c>
    </row>
    <row r="87" spans="2:2" x14ac:dyDescent="0.2">
      <c r="B87" t="s">
        <v>859</v>
      </c>
    </row>
    <row r="88" spans="2:2" x14ac:dyDescent="0.2">
      <c r="B88" t="s">
        <v>860</v>
      </c>
    </row>
    <row r="89" spans="2:2" x14ac:dyDescent="0.2">
      <c r="B89" t="s">
        <v>854</v>
      </c>
    </row>
    <row r="90" spans="2:2" x14ac:dyDescent="0.2">
      <c r="B90" t="s">
        <v>861</v>
      </c>
    </row>
    <row r="91" spans="2:2" x14ac:dyDescent="0.2">
      <c r="B91" t="s">
        <v>862</v>
      </c>
    </row>
    <row r="92" spans="2:2" x14ac:dyDescent="0.2">
      <c r="B92" t="s">
        <v>863</v>
      </c>
    </row>
    <row r="93" spans="2:2" x14ac:dyDescent="0.2">
      <c r="B93" t="s">
        <v>858</v>
      </c>
    </row>
    <row r="94" spans="2:2" x14ac:dyDescent="0.2">
      <c r="B94" t="s">
        <v>859</v>
      </c>
    </row>
    <row r="95" spans="2:2" x14ac:dyDescent="0.2">
      <c r="B95" t="s">
        <v>860</v>
      </c>
    </row>
    <row r="96" spans="2:2" x14ac:dyDescent="0.2">
      <c r="B96" t="s">
        <v>854</v>
      </c>
    </row>
    <row r="97" spans="2:2" x14ac:dyDescent="0.2">
      <c r="B97" t="s">
        <v>864</v>
      </c>
    </row>
    <row r="98" spans="2:2" x14ac:dyDescent="0.2">
      <c r="B98" t="s">
        <v>862</v>
      </c>
    </row>
    <row r="99" spans="2:2" x14ac:dyDescent="0.2">
      <c r="B99" t="s">
        <v>865</v>
      </c>
    </row>
    <row r="100" spans="2:2" x14ac:dyDescent="0.2">
      <c r="B100" t="s">
        <v>858</v>
      </c>
    </row>
    <row r="101" spans="2:2" x14ac:dyDescent="0.2">
      <c r="B101" t="s">
        <v>859</v>
      </c>
    </row>
    <row r="102" spans="2:2" x14ac:dyDescent="0.2">
      <c r="B102" t="s">
        <v>860</v>
      </c>
    </row>
    <row r="103" spans="2:2" x14ac:dyDescent="0.2">
      <c r="B103" t="s">
        <v>854</v>
      </c>
    </row>
    <row r="104" spans="2:2" x14ac:dyDescent="0.2">
      <c r="B104" t="s">
        <v>866</v>
      </c>
    </row>
    <row r="105" spans="2:2" x14ac:dyDescent="0.2">
      <c r="B105" t="s">
        <v>856</v>
      </c>
    </row>
    <row r="106" spans="2:2" x14ac:dyDescent="0.2">
      <c r="B106" t="s">
        <v>867</v>
      </c>
    </row>
    <row r="107" spans="2:2" x14ac:dyDescent="0.2">
      <c r="B107" t="s">
        <v>858</v>
      </c>
    </row>
    <row r="108" spans="2:2" x14ac:dyDescent="0.2">
      <c r="B108" t="s">
        <v>859</v>
      </c>
    </row>
    <row r="109" spans="2:2" x14ac:dyDescent="0.2">
      <c r="B109" t="s">
        <v>860</v>
      </c>
    </row>
    <row r="110" spans="2:2" x14ac:dyDescent="0.2">
      <c r="B110" t="s">
        <v>854</v>
      </c>
    </row>
    <row r="111" spans="2:2" x14ac:dyDescent="0.2">
      <c r="B111" t="s">
        <v>868</v>
      </c>
    </row>
    <row r="112" spans="2:2" x14ac:dyDescent="0.2">
      <c r="B112" t="s">
        <v>869</v>
      </c>
    </row>
    <row r="113" spans="2:2" x14ac:dyDescent="0.2">
      <c r="B113" t="s">
        <v>870</v>
      </c>
    </row>
    <row r="114" spans="2:2" x14ac:dyDescent="0.2">
      <c r="B114" t="s">
        <v>871</v>
      </c>
    </row>
    <row r="115" spans="2:2" x14ac:dyDescent="0.2">
      <c r="B115" t="s">
        <v>859</v>
      </c>
    </row>
    <row r="116" spans="2:2" x14ac:dyDescent="0.2">
      <c r="B116" t="s">
        <v>860</v>
      </c>
    </row>
    <row r="117" spans="2:2" x14ac:dyDescent="0.2">
      <c r="B117" t="s">
        <v>854</v>
      </c>
    </row>
    <row r="118" spans="2:2" x14ac:dyDescent="0.2">
      <c r="B118" t="s">
        <v>872</v>
      </c>
    </row>
    <row r="119" spans="2:2" x14ac:dyDescent="0.2">
      <c r="B119" t="s">
        <v>873</v>
      </c>
    </row>
    <row r="120" spans="2:2" x14ac:dyDescent="0.2">
      <c r="B120" t="s">
        <v>874</v>
      </c>
    </row>
    <row r="121" spans="2:2" x14ac:dyDescent="0.2">
      <c r="B121" t="s">
        <v>871</v>
      </c>
    </row>
    <row r="122" spans="2:2" x14ac:dyDescent="0.2">
      <c r="B122" t="s">
        <v>859</v>
      </c>
    </row>
    <row r="123" spans="2:2" x14ac:dyDescent="0.2">
      <c r="B123" t="s">
        <v>860</v>
      </c>
    </row>
    <row r="124" spans="2:2" x14ac:dyDescent="0.2">
      <c r="B124" t="s">
        <v>854</v>
      </c>
    </row>
    <row r="125" spans="2:2" x14ac:dyDescent="0.2">
      <c r="B125" t="s">
        <v>866</v>
      </c>
    </row>
    <row r="126" spans="2:2" x14ac:dyDescent="0.2">
      <c r="B126" t="s">
        <v>856</v>
      </c>
    </row>
    <row r="127" spans="2:2" x14ac:dyDescent="0.2">
      <c r="B127" t="s">
        <v>875</v>
      </c>
    </row>
    <row r="128" spans="2:2" x14ac:dyDescent="0.2">
      <c r="B128" t="s">
        <v>871</v>
      </c>
    </row>
    <row r="129" spans="2:2" x14ac:dyDescent="0.2">
      <c r="B129" t="s">
        <v>859</v>
      </c>
    </row>
    <row r="130" spans="2:2" x14ac:dyDescent="0.2">
      <c r="B130" t="s">
        <v>860</v>
      </c>
    </row>
    <row r="131" spans="2:2" x14ac:dyDescent="0.2">
      <c r="B131" t="s">
        <v>854</v>
      </c>
    </row>
    <row r="132" spans="2:2" x14ac:dyDescent="0.2">
      <c r="B132" t="s">
        <v>866</v>
      </c>
    </row>
    <row r="133" spans="2:2" x14ac:dyDescent="0.2">
      <c r="B133" t="s">
        <v>856</v>
      </c>
    </row>
    <row r="134" spans="2:2" x14ac:dyDescent="0.2">
      <c r="B134" t="s">
        <v>876</v>
      </c>
    </row>
    <row r="135" spans="2:2" x14ac:dyDescent="0.2">
      <c r="B135" t="s">
        <v>871</v>
      </c>
    </row>
    <row r="136" spans="2:2" x14ac:dyDescent="0.2">
      <c r="B136" t="s">
        <v>859</v>
      </c>
    </row>
    <row r="137" spans="2:2" x14ac:dyDescent="0.2">
      <c r="B137" t="s">
        <v>860</v>
      </c>
    </row>
    <row r="138" spans="2:2" x14ac:dyDescent="0.2">
      <c r="B138" t="s">
        <v>854</v>
      </c>
    </row>
    <row r="139" spans="2:2" x14ac:dyDescent="0.2">
      <c r="B139" t="s">
        <v>866</v>
      </c>
    </row>
    <row r="140" spans="2:2" x14ac:dyDescent="0.2">
      <c r="B140" t="s">
        <v>856</v>
      </c>
    </row>
    <row r="141" spans="2:2" x14ac:dyDescent="0.2">
      <c r="B141" t="s">
        <v>877</v>
      </c>
    </row>
    <row r="142" spans="2:2" x14ac:dyDescent="0.2">
      <c r="B142" t="s">
        <v>871</v>
      </c>
    </row>
    <row r="143" spans="2:2" x14ac:dyDescent="0.2">
      <c r="B143" t="s">
        <v>859</v>
      </c>
    </row>
    <row r="144" spans="2:2" x14ac:dyDescent="0.2">
      <c r="B144" t="s">
        <v>860</v>
      </c>
    </row>
    <row r="145" spans="2:2" x14ac:dyDescent="0.2">
      <c r="B145" t="s">
        <v>854</v>
      </c>
    </row>
    <row r="146" spans="2:2" x14ac:dyDescent="0.2">
      <c r="B146" t="s">
        <v>872</v>
      </c>
    </row>
    <row r="147" spans="2:2" x14ac:dyDescent="0.2">
      <c r="B147" t="s">
        <v>873</v>
      </c>
    </row>
    <row r="148" spans="2:2" x14ac:dyDescent="0.2">
      <c r="B148" t="s">
        <v>865</v>
      </c>
    </row>
    <row r="149" spans="2:2" x14ac:dyDescent="0.2">
      <c r="B149" t="s">
        <v>858</v>
      </c>
    </row>
    <row r="150" spans="2:2" x14ac:dyDescent="0.2">
      <c r="B150" t="s">
        <v>859</v>
      </c>
    </row>
    <row r="151" spans="2:2" x14ac:dyDescent="0.2">
      <c r="B151" t="s">
        <v>860</v>
      </c>
    </row>
    <row r="152" spans="2:2" x14ac:dyDescent="0.2">
      <c r="B152" t="s">
        <v>854</v>
      </c>
    </row>
    <row r="153" spans="2:2" x14ac:dyDescent="0.2">
      <c r="B153" t="s">
        <v>872</v>
      </c>
    </row>
    <row r="154" spans="2:2" x14ac:dyDescent="0.2">
      <c r="B154" t="s">
        <v>873</v>
      </c>
    </row>
    <row r="155" spans="2:2" x14ac:dyDescent="0.2">
      <c r="B155" t="s">
        <v>878</v>
      </c>
    </row>
    <row r="156" spans="2:2" x14ac:dyDescent="0.2">
      <c r="B156" t="s">
        <v>871</v>
      </c>
    </row>
    <row r="157" spans="2:2" x14ac:dyDescent="0.2">
      <c r="B157" t="s">
        <v>859</v>
      </c>
    </row>
    <row r="158" spans="2:2" x14ac:dyDescent="0.2">
      <c r="B158" t="s">
        <v>860</v>
      </c>
    </row>
    <row r="159" spans="2:2" x14ac:dyDescent="0.2">
      <c r="B159" t="s">
        <v>854</v>
      </c>
    </row>
    <row r="160" spans="2:2" x14ac:dyDescent="0.2">
      <c r="B160" t="s">
        <v>868</v>
      </c>
    </row>
    <row r="161" spans="2:2" x14ac:dyDescent="0.2">
      <c r="B161" t="s">
        <v>869</v>
      </c>
    </row>
    <row r="162" spans="2:2" x14ac:dyDescent="0.2">
      <c r="B162" t="s">
        <v>879</v>
      </c>
    </row>
    <row r="163" spans="2:2" x14ac:dyDescent="0.2">
      <c r="B163" t="s">
        <v>871</v>
      </c>
    </row>
    <row r="164" spans="2:2" x14ac:dyDescent="0.2">
      <c r="B164" t="s">
        <v>859</v>
      </c>
    </row>
    <row r="165" spans="2:2" x14ac:dyDescent="0.2">
      <c r="B165" t="s">
        <v>860</v>
      </c>
    </row>
    <row r="166" spans="2:2" x14ac:dyDescent="0.2">
      <c r="B166" t="s">
        <v>854</v>
      </c>
    </row>
    <row r="167" spans="2:2" x14ac:dyDescent="0.2">
      <c r="B167" t="s">
        <v>880</v>
      </c>
    </row>
    <row r="168" spans="2:2" x14ac:dyDescent="0.2">
      <c r="B168" t="s">
        <v>881</v>
      </c>
    </row>
    <row r="169" spans="2:2" x14ac:dyDescent="0.2">
      <c r="B169" t="s">
        <v>882</v>
      </c>
    </row>
    <row r="170" spans="2:2" x14ac:dyDescent="0.2">
      <c r="B170" t="s">
        <v>871</v>
      </c>
    </row>
    <row r="171" spans="2:2" x14ac:dyDescent="0.2">
      <c r="B171" t="s">
        <v>859</v>
      </c>
    </row>
    <row r="172" spans="2:2" x14ac:dyDescent="0.2">
      <c r="B172" t="s">
        <v>860</v>
      </c>
    </row>
    <row r="173" spans="2:2" x14ac:dyDescent="0.2">
      <c r="B173" t="s">
        <v>854</v>
      </c>
    </row>
    <row r="174" spans="2:2" x14ac:dyDescent="0.2">
      <c r="B174" t="s">
        <v>883</v>
      </c>
    </row>
    <row r="175" spans="2:2" x14ac:dyDescent="0.2">
      <c r="B175" t="s">
        <v>884</v>
      </c>
    </row>
    <row r="176" spans="2:2" x14ac:dyDescent="0.2">
      <c r="B176" t="s">
        <v>885</v>
      </c>
    </row>
    <row r="177" spans="2:2" x14ac:dyDescent="0.2">
      <c r="B177" t="s">
        <v>871</v>
      </c>
    </row>
    <row r="178" spans="2:2" x14ac:dyDescent="0.2">
      <c r="B178" t="s">
        <v>859</v>
      </c>
    </row>
    <row r="179" spans="2:2" x14ac:dyDescent="0.2">
      <c r="B179" t="s">
        <v>860</v>
      </c>
    </row>
    <row r="180" spans="2:2" x14ac:dyDescent="0.2">
      <c r="B180" t="s">
        <v>854</v>
      </c>
    </row>
    <row r="181" spans="2:2" x14ac:dyDescent="0.2">
      <c r="B181" t="s">
        <v>886</v>
      </c>
    </row>
    <row r="182" spans="2:2" x14ac:dyDescent="0.2">
      <c r="B182" t="s">
        <v>887</v>
      </c>
    </row>
    <row r="183" spans="2:2" x14ac:dyDescent="0.2">
      <c r="B183" t="s">
        <v>888</v>
      </c>
    </row>
    <row r="184" spans="2:2" x14ac:dyDescent="0.2">
      <c r="B184" t="s">
        <v>871</v>
      </c>
    </row>
    <row r="185" spans="2:2" x14ac:dyDescent="0.2">
      <c r="B185" t="s">
        <v>859</v>
      </c>
    </row>
    <row r="186" spans="2:2" x14ac:dyDescent="0.2">
      <c r="B186" t="s">
        <v>860</v>
      </c>
    </row>
    <row r="187" spans="2:2" x14ac:dyDescent="0.2">
      <c r="B187" t="s">
        <v>854</v>
      </c>
    </row>
    <row r="188" spans="2:2" x14ac:dyDescent="0.2">
      <c r="B188" t="s">
        <v>889</v>
      </c>
    </row>
    <row r="189" spans="2:2" x14ac:dyDescent="0.2">
      <c r="B189" t="s">
        <v>881</v>
      </c>
    </row>
    <row r="190" spans="2:2" x14ac:dyDescent="0.2">
      <c r="B190" t="s">
        <v>876</v>
      </c>
    </row>
    <row r="191" spans="2:2" x14ac:dyDescent="0.2">
      <c r="B191" t="s">
        <v>871</v>
      </c>
    </row>
    <row r="192" spans="2:2" x14ac:dyDescent="0.2">
      <c r="B192" t="s">
        <v>859</v>
      </c>
    </row>
    <row r="193" spans="2:2" x14ac:dyDescent="0.2">
      <c r="B193" t="s">
        <v>860</v>
      </c>
    </row>
    <row r="194" spans="2:2" x14ac:dyDescent="0.2">
      <c r="B194" t="s">
        <v>854</v>
      </c>
    </row>
    <row r="195" spans="2:2" x14ac:dyDescent="0.2">
      <c r="B195" t="s">
        <v>890</v>
      </c>
    </row>
    <row r="196" spans="2:2" x14ac:dyDescent="0.2">
      <c r="B196" t="s">
        <v>887</v>
      </c>
    </row>
    <row r="197" spans="2:2" x14ac:dyDescent="0.2">
      <c r="B197" t="s">
        <v>882</v>
      </c>
    </row>
    <row r="198" spans="2:2" x14ac:dyDescent="0.2">
      <c r="B198" t="s">
        <v>871</v>
      </c>
    </row>
    <row r="199" spans="2:2" x14ac:dyDescent="0.2">
      <c r="B199" t="s">
        <v>859</v>
      </c>
    </row>
    <row r="200" spans="2:2" x14ac:dyDescent="0.2">
      <c r="B200" t="s">
        <v>860</v>
      </c>
    </row>
    <row r="201" spans="2:2" x14ac:dyDescent="0.2">
      <c r="B201" t="s">
        <v>854</v>
      </c>
    </row>
    <row r="202" spans="2:2" x14ac:dyDescent="0.2">
      <c r="B202" t="s">
        <v>891</v>
      </c>
    </row>
    <row r="203" spans="2:2" x14ac:dyDescent="0.2">
      <c r="B203" t="s">
        <v>873</v>
      </c>
    </row>
    <row r="204" spans="2:2" x14ac:dyDescent="0.2">
      <c r="B204" t="s">
        <v>892</v>
      </c>
    </row>
    <row r="205" spans="2:2" x14ac:dyDescent="0.2">
      <c r="B205" t="s">
        <v>858</v>
      </c>
    </row>
    <row r="206" spans="2:2" x14ac:dyDescent="0.2">
      <c r="B206" t="s">
        <v>859</v>
      </c>
    </row>
    <row r="207" spans="2:2" x14ac:dyDescent="0.2">
      <c r="B207" t="s">
        <v>860</v>
      </c>
    </row>
    <row r="208" spans="2:2" x14ac:dyDescent="0.2">
      <c r="B208" t="s">
        <v>854</v>
      </c>
    </row>
    <row r="209" spans="2:2" x14ac:dyDescent="0.2">
      <c r="B209" t="s">
        <v>893</v>
      </c>
    </row>
    <row r="210" spans="2:2" x14ac:dyDescent="0.2">
      <c r="B210" t="s">
        <v>884</v>
      </c>
    </row>
    <row r="211" spans="2:2" x14ac:dyDescent="0.2">
      <c r="B211" t="s">
        <v>894</v>
      </c>
    </row>
    <row r="212" spans="2:2" x14ac:dyDescent="0.2">
      <c r="B212" t="s">
        <v>858</v>
      </c>
    </row>
    <row r="213" spans="2:2" x14ac:dyDescent="0.2">
      <c r="B213" t="s">
        <v>859</v>
      </c>
    </row>
    <row r="214" spans="2:2" x14ac:dyDescent="0.2">
      <c r="B214" t="s">
        <v>860</v>
      </c>
    </row>
    <row r="215" spans="2:2" x14ac:dyDescent="0.2">
      <c r="B215" t="s">
        <v>854</v>
      </c>
    </row>
    <row r="216" spans="2:2" x14ac:dyDescent="0.2">
      <c r="B216" t="s">
        <v>889</v>
      </c>
    </row>
    <row r="217" spans="2:2" x14ac:dyDescent="0.2">
      <c r="B217" t="s">
        <v>881</v>
      </c>
    </row>
    <row r="218" spans="2:2" x14ac:dyDescent="0.2">
      <c r="B218" t="s">
        <v>895</v>
      </c>
    </row>
    <row r="219" spans="2:2" x14ac:dyDescent="0.2">
      <c r="B219" t="s">
        <v>858</v>
      </c>
    </row>
    <row r="220" spans="2:2" x14ac:dyDescent="0.2">
      <c r="B220" t="s">
        <v>859</v>
      </c>
    </row>
    <row r="221" spans="2:2" x14ac:dyDescent="0.2">
      <c r="B221" t="s">
        <v>860</v>
      </c>
    </row>
    <row r="222" spans="2:2" x14ac:dyDescent="0.2">
      <c r="B222" t="s">
        <v>854</v>
      </c>
    </row>
    <row r="223" spans="2:2" x14ac:dyDescent="0.2">
      <c r="B223" t="s">
        <v>896</v>
      </c>
    </row>
    <row r="224" spans="2:2" x14ac:dyDescent="0.2">
      <c r="B224" t="s">
        <v>869</v>
      </c>
    </row>
    <row r="225" spans="2:2" x14ac:dyDescent="0.2">
      <c r="B225" t="s">
        <v>897</v>
      </c>
    </row>
    <row r="226" spans="2:2" x14ac:dyDescent="0.2">
      <c r="B226" t="s">
        <v>858</v>
      </c>
    </row>
    <row r="227" spans="2:2" x14ac:dyDescent="0.2">
      <c r="B227" t="s">
        <v>859</v>
      </c>
    </row>
    <row r="228" spans="2:2" x14ac:dyDescent="0.2">
      <c r="B228" t="s">
        <v>860</v>
      </c>
    </row>
    <row r="229" spans="2:2" x14ac:dyDescent="0.2">
      <c r="B229" t="s">
        <v>854</v>
      </c>
    </row>
    <row r="230" spans="2:2" x14ac:dyDescent="0.2">
      <c r="B230" t="s">
        <v>898</v>
      </c>
    </row>
    <row r="231" spans="2:2" x14ac:dyDescent="0.2">
      <c r="B231" t="s">
        <v>881</v>
      </c>
    </row>
    <row r="232" spans="2:2" x14ac:dyDescent="0.2">
      <c r="B232" t="s">
        <v>899</v>
      </c>
    </row>
    <row r="233" spans="2:2" x14ac:dyDescent="0.2">
      <c r="B233" t="s">
        <v>858</v>
      </c>
    </row>
    <row r="234" spans="2:2" x14ac:dyDescent="0.2">
      <c r="B234" t="s">
        <v>859</v>
      </c>
    </row>
    <row r="235" spans="2:2" x14ac:dyDescent="0.2">
      <c r="B235" t="s">
        <v>860</v>
      </c>
    </row>
    <row r="236" spans="2:2" x14ac:dyDescent="0.2">
      <c r="B236" t="s">
        <v>854</v>
      </c>
    </row>
    <row r="237" spans="2:2" x14ac:dyDescent="0.2">
      <c r="B237" t="s">
        <v>900</v>
      </c>
    </row>
    <row r="238" spans="2:2" x14ac:dyDescent="0.2">
      <c r="B238" t="s">
        <v>887</v>
      </c>
    </row>
    <row r="239" spans="2:2" x14ac:dyDescent="0.2">
      <c r="B239" t="s">
        <v>895</v>
      </c>
    </row>
    <row r="240" spans="2:2" x14ac:dyDescent="0.2">
      <c r="B240" t="s">
        <v>871</v>
      </c>
    </row>
    <row r="241" spans="2:2" x14ac:dyDescent="0.2">
      <c r="B241" t="s">
        <v>859</v>
      </c>
    </row>
    <row r="242" spans="2:2" x14ac:dyDescent="0.2">
      <c r="B242" t="s">
        <v>860</v>
      </c>
    </row>
    <row r="243" spans="2:2" x14ac:dyDescent="0.2">
      <c r="B243" t="s">
        <v>854</v>
      </c>
    </row>
    <row r="244" spans="2:2" x14ac:dyDescent="0.2">
      <c r="B244" t="s">
        <v>900</v>
      </c>
    </row>
    <row r="245" spans="2:2" x14ac:dyDescent="0.2">
      <c r="B245" t="s">
        <v>887</v>
      </c>
    </row>
    <row r="246" spans="2:2" x14ac:dyDescent="0.2">
      <c r="B246" t="s">
        <v>901</v>
      </c>
    </row>
    <row r="247" spans="2:2" x14ac:dyDescent="0.2">
      <c r="B247" t="s">
        <v>858</v>
      </c>
    </row>
    <row r="248" spans="2:2" x14ac:dyDescent="0.2">
      <c r="B248" t="s">
        <v>859</v>
      </c>
    </row>
    <row r="249" spans="2:2" x14ac:dyDescent="0.2">
      <c r="B249" t="s">
        <v>860</v>
      </c>
    </row>
    <row r="250" spans="2:2" x14ac:dyDescent="0.2">
      <c r="B250" t="s">
        <v>854</v>
      </c>
    </row>
    <row r="251" spans="2:2" x14ac:dyDescent="0.2">
      <c r="B251" t="s">
        <v>855</v>
      </c>
    </row>
    <row r="252" spans="2:2" x14ac:dyDescent="0.2">
      <c r="B252" t="s">
        <v>856</v>
      </c>
    </row>
    <row r="253" spans="2:2" x14ac:dyDescent="0.2">
      <c r="B253" t="s">
        <v>902</v>
      </c>
    </row>
    <row r="254" spans="2:2" x14ac:dyDescent="0.2">
      <c r="B254" t="s">
        <v>871</v>
      </c>
    </row>
    <row r="255" spans="2:2" x14ac:dyDescent="0.2">
      <c r="B255" t="s">
        <v>859</v>
      </c>
    </row>
    <row r="256" spans="2:2" x14ac:dyDescent="0.2">
      <c r="B256" t="s">
        <v>860</v>
      </c>
    </row>
    <row r="257" spans="2:2" x14ac:dyDescent="0.2">
      <c r="B257" t="s">
        <v>854</v>
      </c>
    </row>
    <row r="258" spans="2:2" x14ac:dyDescent="0.2">
      <c r="B258" t="s">
        <v>903</v>
      </c>
    </row>
    <row r="259" spans="2:2" x14ac:dyDescent="0.2">
      <c r="B259" t="s">
        <v>873</v>
      </c>
    </row>
    <row r="260" spans="2:2" x14ac:dyDescent="0.2">
      <c r="B260" t="s">
        <v>904</v>
      </c>
    </row>
    <row r="261" spans="2:2" x14ac:dyDescent="0.2">
      <c r="B261" t="s">
        <v>871</v>
      </c>
    </row>
    <row r="262" spans="2:2" x14ac:dyDescent="0.2">
      <c r="B262" t="s">
        <v>859</v>
      </c>
    </row>
    <row r="263" spans="2:2" x14ac:dyDescent="0.2">
      <c r="B263" t="s">
        <v>860</v>
      </c>
    </row>
    <row r="264" spans="2:2" x14ac:dyDescent="0.2">
      <c r="B264" t="s">
        <v>854</v>
      </c>
    </row>
    <row r="265" spans="2:2" x14ac:dyDescent="0.2">
      <c r="B265" t="s">
        <v>898</v>
      </c>
    </row>
    <row r="266" spans="2:2" x14ac:dyDescent="0.2">
      <c r="B266" t="s">
        <v>881</v>
      </c>
    </row>
    <row r="267" spans="2:2" x14ac:dyDescent="0.2">
      <c r="B267" t="s">
        <v>905</v>
      </c>
    </row>
    <row r="268" spans="2:2" x14ac:dyDescent="0.2">
      <c r="B268" t="s">
        <v>858</v>
      </c>
    </row>
    <row r="269" spans="2:2" x14ac:dyDescent="0.2">
      <c r="B269" t="s">
        <v>859</v>
      </c>
    </row>
    <row r="270" spans="2:2" x14ac:dyDescent="0.2">
      <c r="B270" t="s">
        <v>860</v>
      </c>
    </row>
    <row r="271" spans="2:2" x14ac:dyDescent="0.2">
      <c r="B271" t="s">
        <v>854</v>
      </c>
    </row>
    <row r="272" spans="2:2" x14ac:dyDescent="0.2">
      <c r="B272" t="s">
        <v>883</v>
      </c>
    </row>
    <row r="273" spans="2:2" x14ac:dyDescent="0.2">
      <c r="B273" t="s">
        <v>884</v>
      </c>
    </row>
    <row r="274" spans="2:2" x14ac:dyDescent="0.2">
      <c r="B274" t="s">
        <v>905</v>
      </c>
    </row>
    <row r="275" spans="2:2" x14ac:dyDescent="0.2">
      <c r="B275" t="s">
        <v>871</v>
      </c>
    </row>
    <row r="276" spans="2:2" x14ac:dyDescent="0.2">
      <c r="B276" t="s">
        <v>859</v>
      </c>
    </row>
    <row r="277" spans="2:2" x14ac:dyDescent="0.2">
      <c r="B277" t="s">
        <v>860</v>
      </c>
    </row>
    <row r="278" spans="2:2" x14ac:dyDescent="0.2">
      <c r="B278" t="s">
        <v>854</v>
      </c>
    </row>
    <row r="279" spans="2:2" x14ac:dyDescent="0.2">
      <c r="B279" t="s">
        <v>906</v>
      </c>
    </row>
    <row r="280" spans="2:2" x14ac:dyDescent="0.2">
      <c r="B280" t="s">
        <v>869</v>
      </c>
    </row>
    <row r="281" spans="2:2" x14ac:dyDescent="0.2">
      <c r="B281" t="s">
        <v>907</v>
      </c>
    </row>
    <row r="282" spans="2:2" x14ac:dyDescent="0.2">
      <c r="B282" t="s">
        <v>871</v>
      </c>
    </row>
    <row r="283" spans="2:2" x14ac:dyDescent="0.2">
      <c r="B283" t="s">
        <v>859</v>
      </c>
    </row>
    <row r="284" spans="2:2" x14ac:dyDescent="0.2">
      <c r="B284" t="s">
        <v>860</v>
      </c>
    </row>
    <row r="285" spans="2:2" x14ac:dyDescent="0.2">
      <c r="B285" t="s">
        <v>854</v>
      </c>
    </row>
    <row r="286" spans="2:2" x14ac:dyDescent="0.2">
      <c r="B286" t="s">
        <v>891</v>
      </c>
    </row>
    <row r="287" spans="2:2" x14ac:dyDescent="0.2">
      <c r="B287" t="s">
        <v>873</v>
      </c>
    </row>
    <row r="288" spans="2:2" x14ac:dyDescent="0.2">
      <c r="B288" t="s">
        <v>878</v>
      </c>
    </row>
    <row r="289" spans="2:2" x14ac:dyDescent="0.2">
      <c r="B289" t="s">
        <v>871</v>
      </c>
    </row>
    <row r="290" spans="2:2" x14ac:dyDescent="0.2">
      <c r="B290" t="s">
        <v>859</v>
      </c>
    </row>
    <row r="291" spans="2:2" x14ac:dyDescent="0.2">
      <c r="B291" t="s">
        <v>860</v>
      </c>
    </row>
    <row r="292" spans="2:2" x14ac:dyDescent="0.2">
      <c r="B292" t="s">
        <v>854</v>
      </c>
    </row>
    <row r="293" spans="2:2" x14ac:dyDescent="0.2">
      <c r="B293" t="s">
        <v>903</v>
      </c>
    </row>
    <row r="294" spans="2:2" x14ac:dyDescent="0.2">
      <c r="B294" t="s">
        <v>873</v>
      </c>
    </row>
    <row r="295" spans="2:2" x14ac:dyDescent="0.2">
      <c r="B295" t="s">
        <v>908</v>
      </c>
    </row>
    <row r="296" spans="2:2" x14ac:dyDescent="0.2">
      <c r="B296" t="s">
        <v>871</v>
      </c>
    </row>
    <row r="297" spans="2:2" x14ac:dyDescent="0.2">
      <c r="B297" t="s">
        <v>859</v>
      </c>
    </row>
    <row r="298" spans="2:2" x14ac:dyDescent="0.2">
      <c r="B298" t="s">
        <v>860</v>
      </c>
    </row>
    <row r="299" spans="2:2" x14ac:dyDescent="0.2">
      <c r="B299" t="s">
        <v>854</v>
      </c>
    </row>
    <row r="300" spans="2:2" x14ac:dyDescent="0.2">
      <c r="B300" t="s">
        <v>909</v>
      </c>
    </row>
    <row r="301" spans="2:2" x14ac:dyDescent="0.2">
      <c r="B301" t="s">
        <v>856</v>
      </c>
    </row>
    <row r="302" spans="2:2" x14ac:dyDescent="0.2">
      <c r="B302" t="s">
        <v>910</v>
      </c>
    </row>
    <row r="303" spans="2:2" x14ac:dyDescent="0.2">
      <c r="B303" t="s">
        <v>858</v>
      </c>
    </row>
    <row r="304" spans="2:2" x14ac:dyDescent="0.2">
      <c r="B304" t="s">
        <v>859</v>
      </c>
    </row>
    <row r="305" spans="2:2" x14ac:dyDescent="0.2">
      <c r="B305" t="s">
        <v>860</v>
      </c>
    </row>
    <row r="306" spans="2:2" x14ac:dyDescent="0.2">
      <c r="B306" t="s">
        <v>854</v>
      </c>
    </row>
    <row r="307" spans="2:2" x14ac:dyDescent="0.2">
      <c r="B307" t="s">
        <v>896</v>
      </c>
    </row>
    <row r="308" spans="2:2" x14ac:dyDescent="0.2">
      <c r="B308" t="s">
        <v>869</v>
      </c>
    </row>
    <row r="309" spans="2:2" x14ac:dyDescent="0.2">
      <c r="B309" t="s">
        <v>911</v>
      </c>
    </row>
    <row r="310" spans="2:2" x14ac:dyDescent="0.2">
      <c r="B310" t="s">
        <v>871</v>
      </c>
    </row>
    <row r="311" spans="2:2" x14ac:dyDescent="0.2">
      <c r="B311" t="s">
        <v>912</v>
      </c>
    </row>
    <row r="312" spans="2:2" x14ac:dyDescent="0.2">
      <c r="B312" t="s">
        <v>860</v>
      </c>
    </row>
    <row r="313" spans="2:2" x14ac:dyDescent="0.2">
      <c r="B313" t="s">
        <v>854</v>
      </c>
    </row>
    <row r="314" spans="2:2" x14ac:dyDescent="0.2">
      <c r="B314" t="s">
        <v>909</v>
      </c>
    </row>
    <row r="315" spans="2:2" x14ac:dyDescent="0.2">
      <c r="B315" t="s">
        <v>856</v>
      </c>
    </row>
    <row r="316" spans="2:2" x14ac:dyDescent="0.2">
      <c r="B316" t="s">
        <v>913</v>
      </c>
    </row>
    <row r="317" spans="2:2" x14ac:dyDescent="0.2">
      <c r="B317" t="s">
        <v>858</v>
      </c>
    </row>
    <row r="318" spans="2:2" x14ac:dyDescent="0.2">
      <c r="B318" t="s">
        <v>912</v>
      </c>
    </row>
    <row r="319" spans="2:2" x14ac:dyDescent="0.2">
      <c r="B319" t="s">
        <v>860</v>
      </c>
    </row>
    <row r="320" spans="2:2" x14ac:dyDescent="0.2">
      <c r="B320" t="s">
        <v>854</v>
      </c>
    </row>
    <row r="321" spans="2:2" x14ac:dyDescent="0.2">
      <c r="B321" t="s">
        <v>914</v>
      </c>
    </row>
    <row r="322" spans="2:2" x14ac:dyDescent="0.2">
      <c r="B322" t="s">
        <v>862</v>
      </c>
    </row>
    <row r="323" spans="2:2" x14ac:dyDescent="0.2">
      <c r="B323" t="s">
        <v>915</v>
      </c>
    </row>
    <row r="324" spans="2:2" x14ac:dyDescent="0.2">
      <c r="B324" t="s">
        <v>871</v>
      </c>
    </row>
    <row r="325" spans="2:2" x14ac:dyDescent="0.2">
      <c r="B325" t="s">
        <v>912</v>
      </c>
    </row>
    <row r="326" spans="2:2" x14ac:dyDescent="0.2">
      <c r="B326" t="s">
        <v>860</v>
      </c>
    </row>
    <row r="327" spans="2:2" x14ac:dyDescent="0.2">
      <c r="B327" t="s">
        <v>854</v>
      </c>
    </row>
    <row r="328" spans="2:2" x14ac:dyDescent="0.2">
      <c r="B328" t="s">
        <v>883</v>
      </c>
    </row>
    <row r="329" spans="2:2" x14ac:dyDescent="0.2">
      <c r="B329" t="s">
        <v>884</v>
      </c>
    </row>
    <row r="330" spans="2:2" x14ac:dyDescent="0.2">
      <c r="B330" t="s">
        <v>916</v>
      </c>
    </row>
    <row r="331" spans="2:2" x14ac:dyDescent="0.2">
      <c r="B331" t="s">
        <v>858</v>
      </c>
    </row>
    <row r="332" spans="2:2" x14ac:dyDescent="0.2">
      <c r="B332" t="s">
        <v>912</v>
      </c>
    </row>
    <row r="333" spans="2:2" x14ac:dyDescent="0.2">
      <c r="B333" t="s">
        <v>860</v>
      </c>
    </row>
    <row r="334" spans="2:2" x14ac:dyDescent="0.2">
      <c r="B334" t="s">
        <v>854</v>
      </c>
    </row>
    <row r="335" spans="2:2" x14ac:dyDescent="0.2">
      <c r="B335" t="s">
        <v>868</v>
      </c>
    </row>
    <row r="336" spans="2:2" x14ac:dyDescent="0.2">
      <c r="B336" t="s">
        <v>869</v>
      </c>
    </row>
    <row r="337" spans="2:2" x14ac:dyDescent="0.2">
      <c r="B337" t="s">
        <v>917</v>
      </c>
    </row>
    <row r="338" spans="2:2" x14ac:dyDescent="0.2">
      <c r="B338" t="s">
        <v>871</v>
      </c>
    </row>
    <row r="339" spans="2:2" x14ac:dyDescent="0.2">
      <c r="B339" t="s">
        <v>912</v>
      </c>
    </row>
    <row r="340" spans="2:2" x14ac:dyDescent="0.2">
      <c r="B340" t="s">
        <v>860</v>
      </c>
    </row>
    <row r="341" spans="2:2" x14ac:dyDescent="0.2">
      <c r="B341" t="s">
        <v>854</v>
      </c>
    </row>
    <row r="342" spans="2:2" x14ac:dyDescent="0.2">
      <c r="B342" t="s">
        <v>906</v>
      </c>
    </row>
    <row r="343" spans="2:2" x14ac:dyDescent="0.2">
      <c r="B343" t="s">
        <v>869</v>
      </c>
    </row>
    <row r="344" spans="2:2" x14ac:dyDescent="0.2">
      <c r="B344" t="s">
        <v>918</v>
      </c>
    </row>
    <row r="345" spans="2:2" x14ac:dyDescent="0.2">
      <c r="B345" t="s">
        <v>871</v>
      </c>
    </row>
    <row r="346" spans="2:2" x14ac:dyDescent="0.2">
      <c r="B346" t="s">
        <v>912</v>
      </c>
    </row>
    <row r="347" spans="2:2" x14ac:dyDescent="0.2">
      <c r="B347" t="s">
        <v>860</v>
      </c>
    </row>
    <row r="348" spans="2:2" x14ac:dyDescent="0.2">
      <c r="B348" t="s">
        <v>854</v>
      </c>
    </row>
    <row r="349" spans="2:2" x14ac:dyDescent="0.2">
      <c r="B349" t="s">
        <v>896</v>
      </c>
    </row>
    <row r="350" spans="2:2" x14ac:dyDescent="0.2">
      <c r="B350" t="s">
        <v>869</v>
      </c>
    </row>
    <row r="351" spans="2:2" x14ac:dyDescent="0.2">
      <c r="B351" t="s">
        <v>919</v>
      </c>
    </row>
    <row r="352" spans="2:2" x14ac:dyDescent="0.2">
      <c r="B352" t="s">
        <v>871</v>
      </c>
    </row>
    <row r="353" spans="2:2" x14ac:dyDescent="0.2">
      <c r="B353" t="s">
        <v>912</v>
      </c>
    </row>
    <row r="354" spans="2:2" x14ac:dyDescent="0.2">
      <c r="B354" t="s">
        <v>860</v>
      </c>
    </row>
    <row r="355" spans="2:2" x14ac:dyDescent="0.2">
      <c r="B355" t="s">
        <v>854</v>
      </c>
    </row>
    <row r="356" spans="2:2" x14ac:dyDescent="0.2">
      <c r="B356" t="s">
        <v>906</v>
      </c>
    </row>
    <row r="357" spans="2:2" x14ac:dyDescent="0.2">
      <c r="B357" t="s">
        <v>869</v>
      </c>
    </row>
    <row r="358" spans="2:2" x14ac:dyDescent="0.2">
      <c r="B358" t="s">
        <v>882</v>
      </c>
    </row>
    <row r="359" spans="2:2" x14ac:dyDescent="0.2">
      <c r="B359" t="s">
        <v>858</v>
      </c>
    </row>
    <row r="360" spans="2:2" x14ac:dyDescent="0.2">
      <c r="B360" t="s">
        <v>912</v>
      </c>
    </row>
    <row r="361" spans="2:2" x14ac:dyDescent="0.2">
      <c r="B361" t="s">
        <v>860</v>
      </c>
    </row>
    <row r="362" spans="2:2" x14ac:dyDescent="0.2">
      <c r="B362" t="s">
        <v>854</v>
      </c>
    </row>
    <row r="363" spans="2:2" x14ac:dyDescent="0.2">
      <c r="B363" t="s">
        <v>889</v>
      </c>
    </row>
    <row r="364" spans="2:2" x14ac:dyDescent="0.2">
      <c r="B364" t="s">
        <v>881</v>
      </c>
    </row>
    <row r="365" spans="2:2" x14ac:dyDescent="0.2">
      <c r="B365" t="s">
        <v>920</v>
      </c>
    </row>
    <row r="366" spans="2:2" x14ac:dyDescent="0.2">
      <c r="B366" t="s">
        <v>871</v>
      </c>
    </row>
    <row r="367" spans="2:2" x14ac:dyDescent="0.2">
      <c r="B367" t="s">
        <v>912</v>
      </c>
    </row>
    <row r="368" spans="2:2" x14ac:dyDescent="0.2">
      <c r="B368" t="s">
        <v>860</v>
      </c>
    </row>
    <row r="369" spans="2:2" x14ac:dyDescent="0.2">
      <c r="B369" t="s">
        <v>854</v>
      </c>
    </row>
    <row r="370" spans="2:2" x14ac:dyDescent="0.2">
      <c r="B370" t="s">
        <v>921</v>
      </c>
    </row>
    <row r="371" spans="2:2" x14ac:dyDescent="0.2">
      <c r="B371" t="s">
        <v>869</v>
      </c>
    </row>
    <row r="372" spans="2:2" x14ac:dyDescent="0.2">
      <c r="B372" t="s">
        <v>922</v>
      </c>
    </row>
    <row r="373" spans="2:2" x14ac:dyDescent="0.2">
      <c r="B373" t="s">
        <v>871</v>
      </c>
    </row>
    <row r="374" spans="2:2" x14ac:dyDescent="0.2">
      <c r="B374" t="s">
        <v>912</v>
      </c>
    </row>
    <row r="375" spans="2:2" x14ac:dyDescent="0.2">
      <c r="B375" t="s">
        <v>860</v>
      </c>
    </row>
    <row r="376" spans="2:2" x14ac:dyDescent="0.2">
      <c r="B376" t="s">
        <v>854</v>
      </c>
    </row>
    <row r="377" spans="2:2" x14ac:dyDescent="0.2">
      <c r="B377" t="s">
        <v>923</v>
      </c>
    </row>
    <row r="378" spans="2:2" x14ac:dyDescent="0.2">
      <c r="B378" t="s">
        <v>887</v>
      </c>
    </row>
    <row r="379" spans="2:2" x14ac:dyDescent="0.2">
      <c r="B379" t="s">
        <v>924</v>
      </c>
    </row>
    <row r="380" spans="2:2" x14ac:dyDescent="0.2">
      <c r="B380" t="s">
        <v>871</v>
      </c>
    </row>
    <row r="381" spans="2:2" x14ac:dyDescent="0.2">
      <c r="B381" t="s">
        <v>912</v>
      </c>
    </row>
    <row r="382" spans="2:2" x14ac:dyDescent="0.2">
      <c r="B382" t="s">
        <v>860</v>
      </c>
    </row>
    <row r="383" spans="2:2" x14ac:dyDescent="0.2">
      <c r="B383" t="s">
        <v>854</v>
      </c>
    </row>
    <row r="384" spans="2:2" x14ac:dyDescent="0.2">
      <c r="B384" t="s">
        <v>886</v>
      </c>
    </row>
    <row r="385" spans="2:2" x14ac:dyDescent="0.2">
      <c r="B385" t="s">
        <v>887</v>
      </c>
    </row>
    <row r="386" spans="2:2" x14ac:dyDescent="0.2">
      <c r="B386" t="s">
        <v>925</v>
      </c>
    </row>
    <row r="387" spans="2:2" x14ac:dyDescent="0.2">
      <c r="B387" t="s">
        <v>871</v>
      </c>
    </row>
    <row r="388" spans="2:2" x14ac:dyDescent="0.2">
      <c r="B388" t="s">
        <v>912</v>
      </c>
    </row>
    <row r="389" spans="2:2" x14ac:dyDescent="0.2">
      <c r="B389" t="s">
        <v>860</v>
      </c>
    </row>
    <row r="390" spans="2:2" x14ac:dyDescent="0.2">
      <c r="B390" t="s">
        <v>854</v>
      </c>
    </row>
    <row r="391" spans="2:2" x14ac:dyDescent="0.2">
      <c r="B391" t="s">
        <v>896</v>
      </c>
    </row>
    <row r="392" spans="2:2" x14ac:dyDescent="0.2">
      <c r="B392" t="s">
        <v>869</v>
      </c>
    </row>
    <row r="393" spans="2:2" x14ac:dyDescent="0.2">
      <c r="B393" t="s">
        <v>926</v>
      </c>
    </row>
    <row r="394" spans="2:2" x14ac:dyDescent="0.2">
      <c r="B394" t="s">
        <v>871</v>
      </c>
    </row>
    <row r="395" spans="2:2" x14ac:dyDescent="0.2">
      <c r="B395" t="s">
        <v>912</v>
      </c>
    </row>
    <row r="396" spans="2:2" x14ac:dyDescent="0.2">
      <c r="B396" t="s">
        <v>860</v>
      </c>
    </row>
    <row r="397" spans="2:2" x14ac:dyDescent="0.2">
      <c r="B397" t="s">
        <v>854</v>
      </c>
    </row>
    <row r="398" spans="2:2" x14ac:dyDescent="0.2">
      <c r="B398" t="s">
        <v>914</v>
      </c>
    </row>
    <row r="399" spans="2:2" x14ac:dyDescent="0.2">
      <c r="B399" t="s">
        <v>862</v>
      </c>
    </row>
    <row r="400" spans="2:2" x14ac:dyDescent="0.2">
      <c r="B400" t="s">
        <v>927</v>
      </c>
    </row>
    <row r="401" spans="2:2" x14ac:dyDescent="0.2">
      <c r="B401" t="s">
        <v>858</v>
      </c>
    </row>
    <row r="402" spans="2:2" x14ac:dyDescent="0.2">
      <c r="B402" t="s">
        <v>912</v>
      </c>
    </row>
    <row r="403" spans="2:2" x14ac:dyDescent="0.2">
      <c r="B403" t="s">
        <v>860</v>
      </c>
    </row>
    <row r="404" spans="2:2" x14ac:dyDescent="0.2">
      <c r="B404" t="s">
        <v>854</v>
      </c>
    </row>
    <row r="405" spans="2:2" x14ac:dyDescent="0.2">
      <c r="B405" t="s">
        <v>855</v>
      </c>
    </row>
    <row r="406" spans="2:2" x14ac:dyDescent="0.2">
      <c r="B406" t="s">
        <v>856</v>
      </c>
    </row>
    <row r="407" spans="2:2" x14ac:dyDescent="0.2">
      <c r="B407" t="s">
        <v>928</v>
      </c>
    </row>
    <row r="408" spans="2:2" x14ac:dyDescent="0.2">
      <c r="B408" t="s">
        <v>871</v>
      </c>
    </row>
    <row r="409" spans="2:2" x14ac:dyDescent="0.2">
      <c r="B409" t="s">
        <v>912</v>
      </c>
    </row>
    <row r="410" spans="2:2" x14ac:dyDescent="0.2">
      <c r="B410" t="s">
        <v>860</v>
      </c>
    </row>
    <row r="411" spans="2:2" x14ac:dyDescent="0.2">
      <c r="B411" t="s">
        <v>854</v>
      </c>
    </row>
    <row r="412" spans="2:2" x14ac:dyDescent="0.2">
      <c r="B412" t="s">
        <v>861</v>
      </c>
    </row>
    <row r="413" spans="2:2" x14ac:dyDescent="0.2">
      <c r="B413" t="s">
        <v>862</v>
      </c>
    </row>
    <row r="414" spans="2:2" x14ac:dyDescent="0.2">
      <c r="B414" t="s">
        <v>905</v>
      </c>
    </row>
    <row r="415" spans="2:2" x14ac:dyDescent="0.2">
      <c r="B415" t="s">
        <v>871</v>
      </c>
    </row>
    <row r="416" spans="2:2" x14ac:dyDescent="0.2">
      <c r="B416" t="s">
        <v>912</v>
      </c>
    </row>
    <row r="417" spans="2:2" x14ac:dyDescent="0.2">
      <c r="B417" t="s">
        <v>860</v>
      </c>
    </row>
    <row r="418" spans="2:2" x14ac:dyDescent="0.2">
      <c r="B418" t="s">
        <v>854</v>
      </c>
    </row>
    <row r="419" spans="2:2" x14ac:dyDescent="0.2">
      <c r="B419" t="s">
        <v>929</v>
      </c>
    </row>
    <row r="420" spans="2:2" x14ac:dyDescent="0.2">
      <c r="B420" t="s">
        <v>873</v>
      </c>
    </row>
    <row r="421" spans="2:2" x14ac:dyDescent="0.2">
      <c r="B421" t="s">
        <v>907</v>
      </c>
    </row>
    <row r="422" spans="2:2" x14ac:dyDescent="0.2">
      <c r="B422" t="s">
        <v>871</v>
      </c>
    </row>
    <row r="423" spans="2:2" x14ac:dyDescent="0.2">
      <c r="B423" t="s">
        <v>912</v>
      </c>
    </row>
    <row r="424" spans="2:2" x14ac:dyDescent="0.2">
      <c r="B424" t="s">
        <v>860</v>
      </c>
    </row>
    <row r="425" spans="2:2" x14ac:dyDescent="0.2">
      <c r="B425" t="s">
        <v>854</v>
      </c>
    </row>
    <row r="426" spans="2:2" x14ac:dyDescent="0.2">
      <c r="B426" t="s">
        <v>898</v>
      </c>
    </row>
    <row r="427" spans="2:2" x14ac:dyDescent="0.2">
      <c r="B427" t="s">
        <v>881</v>
      </c>
    </row>
    <row r="428" spans="2:2" x14ac:dyDescent="0.2">
      <c r="B428" t="s">
        <v>930</v>
      </c>
    </row>
    <row r="429" spans="2:2" x14ac:dyDescent="0.2">
      <c r="B429" t="s">
        <v>858</v>
      </c>
    </row>
    <row r="430" spans="2:2" x14ac:dyDescent="0.2">
      <c r="B430" t="s">
        <v>912</v>
      </c>
    </row>
    <row r="431" spans="2:2" x14ac:dyDescent="0.2">
      <c r="B431" t="s">
        <v>860</v>
      </c>
    </row>
    <row r="432" spans="2:2" x14ac:dyDescent="0.2">
      <c r="B432" t="s">
        <v>854</v>
      </c>
    </row>
    <row r="433" spans="2:2" x14ac:dyDescent="0.2">
      <c r="B433" t="s">
        <v>900</v>
      </c>
    </row>
    <row r="434" spans="2:2" x14ac:dyDescent="0.2">
      <c r="B434" t="s">
        <v>887</v>
      </c>
    </row>
    <row r="435" spans="2:2" x14ac:dyDescent="0.2">
      <c r="B435" t="s">
        <v>919</v>
      </c>
    </row>
    <row r="436" spans="2:2" x14ac:dyDescent="0.2">
      <c r="B436" t="s">
        <v>858</v>
      </c>
    </row>
    <row r="437" spans="2:2" x14ac:dyDescent="0.2">
      <c r="B437" t="s">
        <v>912</v>
      </c>
    </row>
    <row r="438" spans="2:2" x14ac:dyDescent="0.2">
      <c r="B438" t="s">
        <v>860</v>
      </c>
    </row>
    <row r="439" spans="2:2" x14ac:dyDescent="0.2">
      <c r="B439" t="s">
        <v>854</v>
      </c>
    </row>
    <row r="440" spans="2:2" x14ac:dyDescent="0.2">
      <c r="B440" t="s">
        <v>914</v>
      </c>
    </row>
    <row r="441" spans="2:2" x14ac:dyDescent="0.2">
      <c r="B441" t="s">
        <v>862</v>
      </c>
    </row>
    <row r="442" spans="2:2" x14ac:dyDescent="0.2">
      <c r="B442" t="s">
        <v>931</v>
      </c>
    </row>
    <row r="443" spans="2:2" x14ac:dyDescent="0.2">
      <c r="B443" t="s">
        <v>871</v>
      </c>
    </row>
    <row r="444" spans="2:2" x14ac:dyDescent="0.2">
      <c r="B444" t="s">
        <v>912</v>
      </c>
    </row>
    <row r="445" spans="2:2" x14ac:dyDescent="0.2">
      <c r="B445" t="s">
        <v>860</v>
      </c>
    </row>
    <row r="446" spans="2:2" x14ac:dyDescent="0.2">
      <c r="B446" t="s">
        <v>854</v>
      </c>
    </row>
    <row r="447" spans="2:2" x14ac:dyDescent="0.2">
      <c r="B447" t="s">
        <v>921</v>
      </c>
    </row>
    <row r="448" spans="2:2" x14ac:dyDescent="0.2">
      <c r="B448" t="s">
        <v>869</v>
      </c>
    </row>
    <row r="449" spans="2:2" x14ac:dyDescent="0.2">
      <c r="B449" t="s">
        <v>932</v>
      </c>
    </row>
    <row r="450" spans="2:2" x14ac:dyDescent="0.2">
      <c r="B450" t="s">
        <v>871</v>
      </c>
    </row>
    <row r="451" spans="2:2" x14ac:dyDescent="0.2">
      <c r="B451" t="s">
        <v>912</v>
      </c>
    </row>
    <row r="452" spans="2:2" x14ac:dyDescent="0.2">
      <c r="B452" t="s">
        <v>860</v>
      </c>
    </row>
    <row r="453" spans="2:2" x14ac:dyDescent="0.2">
      <c r="B453" t="s">
        <v>854</v>
      </c>
    </row>
    <row r="454" spans="2:2" x14ac:dyDescent="0.2">
      <c r="B454" t="s">
        <v>864</v>
      </c>
    </row>
    <row r="455" spans="2:2" x14ac:dyDescent="0.2">
      <c r="B455" t="s">
        <v>862</v>
      </c>
    </row>
    <row r="456" spans="2:2" x14ac:dyDescent="0.2">
      <c r="B456" t="s">
        <v>933</v>
      </c>
    </row>
    <row r="457" spans="2:2" x14ac:dyDescent="0.2">
      <c r="B457" t="s">
        <v>871</v>
      </c>
    </row>
    <row r="458" spans="2:2" x14ac:dyDescent="0.2">
      <c r="B458" t="s">
        <v>912</v>
      </c>
    </row>
    <row r="459" spans="2:2" x14ac:dyDescent="0.2">
      <c r="B459" t="s">
        <v>860</v>
      </c>
    </row>
    <row r="460" spans="2:2" x14ac:dyDescent="0.2">
      <c r="B460" t="s">
        <v>854</v>
      </c>
    </row>
    <row r="461" spans="2:2" x14ac:dyDescent="0.2">
      <c r="B461" t="s">
        <v>900</v>
      </c>
    </row>
    <row r="462" spans="2:2" x14ac:dyDescent="0.2">
      <c r="B462" t="s">
        <v>887</v>
      </c>
    </row>
    <row r="463" spans="2:2" x14ac:dyDescent="0.2">
      <c r="B463" t="s">
        <v>930</v>
      </c>
    </row>
    <row r="464" spans="2:2" x14ac:dyDescent="0.2">
      <c r="B464" t="s">
        <v>871</v>
      </c>
    </row>
    <row r="465" spans="2:2" x14ac:dyDescent="0.2">
      <c r="B465" t="s">
        <v>912</v>
      </c>
    </row>
    <row r="466" spans="2:2" x14ac:dyDescent="0.2">
      <c r="B466" t="s">
        <v>860</v>
      </c>
    </row>
    <row r="467" spans="2:2" x14ac:dyDescent="0.2">
      <c r="B467" t="s">
        <v>854</v>
      </c>
    </row>
    <row r="468" spans="2:2" x14ac:dyDescent="0.2">
      <c r="B468" t="s">
        <v>880</v>
      </c>
    </row>
    <row r="469" spans="2:2" x14ac:dyDescent="0.2">
      <c r="B469" t="s">
        <v>881</v>
      </c>
    </row>
    <row r="470" spans="2:2" x14ac:dyDescent="0.2">
      <c r="B470" t="s">
        <v>934</v>
      </c>
    </row>
    <row r="471" spans="2:2" x14ac:dyDescent="0.2">
      <c r="B471" t="s">
        <v>858</v>
      </c>
    </row>
    <row r="472" spans="2:2" x14ac:dyDescent="0.2">
      <c r="B472" t="s">
        <v>912</v>
      </c>
    </row>
    <row r="473" spans="2:2" x14ac:dyDescent="0.2">
      <c r="B473" t="s">
        <v>860</v>
      </c>
    </row>
    <row r="474" spans="2:2" x14ac:dyDescent="0.2">
      <c r="B474" t="s">
        <v>854</v>
      </c>
    </row>
    <row r="475" spans="2:2" x14ac:dyDescent="0.2">
      <c r="B475" t="s">
        <v>909</v>
      </c>
    </row>
    <row r="476" spans="2:2" x14ac:dyDescent="0.2">
      <c r="B476" t="s">
        <v>856</v>
      </c>
    </row>
    <row r="477" spans="2:2" x14ac:dyDescent="0.2">
      <c r="B477" t="s">
        <v>935</v>
      </c>
    </row>
    <row r="478" spans="2:2" x14ac:dyDescent="0.2">
      <c r="B478" t="s">
        <v>871</v>
      </c>
    </row>
    <row r="479" spans="2:2" x14ac:dyDescent="0.2">
      <c r="B479" t="s">
        <v>912</v>
      </c>
    </row>
    <row r="480" spans="2:2" x14ac:dyDescent="0.2">
      <c r="B480" t="s">
        <v>860</v>
      </c>
    </row>
    <row r="481" spans="2:2" x14ac:dyDescent="0.2">
      <c r="B481" t="s">
        <v>854</v>
      </c>
    </row>
    <row r="482" spans="2:2" x14ac:dyDescent="0.2">
      <c r="B482" t="s">
        <v>906</v>
      </c>
    </row>
    <row r="483" spans="2:2" x14ac:dyDescent="0.2">
      <c r="B483" t="s">
        <v>869</v>
      </c>
    </row>
    <row r="484" spans="2:2" x14ac:dyDescent="0.2">
      <c r="B484" t="s">
        <v>936</v>
      </c>
    </row>
    <row r="485" spans="2:2" x14ac:dyDescent="0.2">
      <c r="B485" t="s">
        <v>858</v>
      </c>
    </row>
    <row r="486" spans="2:2" x14ac:dyDescent="0.2">
      <c r="B486" t="s">
        <v>912</v>
      </c>
    </row>
    <row r="487" spans="2:2" x14ac:dyDescent="0.2">
      <c r="B487" t="s">
        <v>860</v>
      </c>
    </row>
    <row r="488" spans="2:2" x14ac:dyDescent="0.2">
      <c r="B488" t="s">
        <v>854</v>
      </c>
    </row>
    <row r="489" spans="2:2" x14ac:dyDescent="0.2">
      <c r="B489" t="s">
        <v>937</v>
      </c>
    </row>
    <row r="490" spans="2:2" x14ac:dyDescent="0.2">
      <c r="B490" t="s">
        <v>873</v>
      </c>
    </row>
    <row r="491" spans="2:2" x14ac:dyDescent="0.2">
      <c r="B491" t="s">
        <v>938</v>
      </c>
    </row>
    <row r="492" spans="2:2" x14ac:dyDescent="0.2">
      <c r="B492" t="s">
        <v>871</v>
      </c>
    </row>
    <row r="493" spans="2:2" x14ac:dyDescent="0.2">
      <c r="B493" t="s">
        <v>912</v>
      </c>
    </row>
    <row r="494" spans="2:2" x14ac:dyDescent="0.2">
      <c r="B494" t="s">
        <v>860</v>
      </c>
    </row>
    <row r="495" spans="2:2" x14ac:dyDescent="0.2">
      <c r="B495" t="s">
        <v>854</v>
      </c>
    </row>
    <row r="496" spans="2:2" x14ac:dyDescent="0.2">
      <c r="B496" t="s">
        <v>914</v>
      </c>
    </row>
    <row r="497" spans="2:2" x14ac:dyDescent="0.2">
      <c r="B497" t="s">
        <v>862</v>
      </c>
    </row>
    <row r="498" spans="2:2" x14ac:dyDescent="0.2">
      <c r="B498" t="s">
        <v>939</v>
      </c>
    </row>
    <row r="499" spans="2:2" x14ac:dyDescent="0.2">
      <c r="B499" t="s">
        <v>858</v>
      </c>
    </row>
    <row r="500" spans="2:2" x14ac:dyDescent="0.2">
      <c r="B500" t="s">
        <v>912</v>
      </c>
    </row>
    <row r="501" spans="2:2" x14ac:dyDescent="0.2">
      <c r="B501" t="s">
        <v>860</v>
      </c>
    </row>
    <row r="502" spans="2:2" x14ac:dyDescent="0.2">
      <c r="B502" t="s">
        <v>854</v>
      </c>
    </row>
    <row r="503" spans="2:2" x14ac:dyDescent="0.2">
      <c r="B503" t="s">
        <v>886</v>
      </c>
    </row>
    <row r="504" spans="2:2" x14ac:dyDescent="0.2">
      <c r="B504" t="s">
        <v>887</v>
      </c>
    </row>
    <row r="505" spans="2:2" x14ac:dyDescent="0.2">
      <c r="B505" t="s">
        <v>875</v>
      </c>
    </row>
    <row r="506" spans="2:2" x14ac:dyDescent="0.2">
      <c r="B506" t="s">
        <v>858</v>
      </c>
    </row>
    <row r="507" spans="2:2" x14ac:dyDescent="0.2">
      <c r="B507" t="s">
        <v>912</v>
      </c>
    </row>
    <row r="508" spans="2:2" x14ac:dyDescent="0.2">
      <c r="B508" t="s">
        <v>860</v>
      </c>
    </row>
    <row r="509" spans="2:2" x14ac:dyDescent="0.2">
      <c r="B509" t="s">
        <v>854</v>
      </c>
    </row>
    <row r="510" spans="2:2" x14ac:dyDescent="0.2">
      <c r="B510" t="s">
        <v>889</v>
      </c>
    </row>
    <row r="511" spans="2:2" x14ac:dyDescent="0.2">
      <c r="B511" t="s">
        <v>881</v>
      </c>
    </row>
    <row r="512" spans="2:2" x14ac:dyDescent="0.2">
      <c r="B512" t="s">
        <v>940</v>
      </c>
    </row>
    <row r="513" spans="2:2" x14ac:dyDescent="0.2">
      <c r="B513" t="s">
        <v>858</v>
      </c>
    </row>
    <row r="514" spans="2:2" x14ac:dyDescent="0.2">
      <c r="B514" t="s">
        <v>912</v>
      </c>
    </row>
    <row r="515" spans="2:2" x14ac:dyDescent="0.2">
      <c r="B515" t="s">
        <v>860</v>
      </c>
    </row>
    <row r="516" spans="2:2" x14ac:dyDescent="0.2">
      <c r="B516" t="s">
        <v>854</v>
      </c>
    </row>
    <row r="517" spans="2:2" x14ac:dyDescent="0.2">
      <c r="B517" t="s">
        <v>864</v>
      </c>
    </row>
    <row r="518" spans="2:2" x14ac:dyDescent="0.2">
      <c r="B518" t="s">
        <v>862</v>
      </c>
    </row>
    <row r="519" spans="2:2" x14ac:dyDescent="0.2">
      <c r="B519" t="s">
        <v>941</v>
      </c>
    </row>
    <row r="520" spans="2:2" x14ac:dyDescent="0.2">
      <c r="B520" t="s">
        <v>858</v>
      </c>
    </row>
    <row r="521" spans="2:2" x14ac:dyDescent="0.2">
      <c r="B521" t="s">
        <v>912</v>
      </c>
    </row>
    <row r="522" spans="2:2" x14ac:dyDescent="0.2">
      <c r="B522" t="s">
        <v>860</v>
      </c>
    </row>
    <row r="523" spans="2:2" x14ac:dyDescent="0.2">
      <c r="B523" t="s">
        <v>854</v>
      </c>
    </row>
    <row r="524" spans="2:2" x14ac:dyDescent="0.2">
      <c r="B524" t="s">
        <v>868</v>
      </c>
    </row>
    <row r="525" spans="2:2" x14ac:dyDescent="0.2">
      <c r="B525" t="s">
        <v>869</v>
      </c>
    </row>
    <row r="526" spans="2:2" x14ac:dyDescent="0.2">
      <c r="B526" t="s">
        <v>895</v>
      </c>
    </row>
    <row r="527" spans="2:2" x14ac:dyDescent="0.2">
      <c r="B527" t="s">
        <v>858</v>
      </c>
    </row>
    <row r="528" spans="2:2" x14ac:dyDescent="0.2">
      <c r="B528" t="s">
        <v>912</v>
      </c>
    </row>
    <row r="529" spans="2:2" x14ac:dyDescent="0.2">
      <c r="B529" t="s">
        <v>860</v>
      </c>
    </row>
    <row r="530" spans="2:2" x14ac:dyDescent="0.2">
      <c r="B530" t="s">
        <v>854</v>
      </c>
    </row>
    <row r="531" spans="2:2" x14ac:dyDescent="0.2">
      <c r="B531" t="s">
        <v>880</v>
      </c>
    </row>
    <row r="532" spans="2:2" x14ac:dyDescent="0.2">
      <c r="B532" t="s">
        <v>881</v>
      </c>
    </row>
    <row r="533" spans="2:2" x14ac:dyDescent="0.2">
      <c r="B533" t="s">
        <v>942</v>
      </c>
    </row>
    <row r="534" spans="2:2" x14ac:dyDescent="0.2">
      <c r="B534" t="s">
        <v>858</v>
      </c>
    </row>
    <row r="535" spans="2:2" x14ac:dyDescent="0.2">
      <c r="B535" t="s">
        <v>912</v>
      </c>
    </row>
    <row r="536" spans="2:2" x14ac:dyDescent="0.2">
      <c r="B536" t="s">
        <v>860</v>
      </c>
    </row>
    <row r="537" spans="2:2" x14ac:dyDescent="0.2">
      <c r="B537" t="s">
        <v>854</v>
      </c>
    </row>
    <row r="538" spans="2:2" x14ac:dyDescent="0.2">
      <c r="B538" t="s">
        <v>880</v>
      </c>
    </row>
    <row r="539" spans="2:2" x14ac:dyDescent="0.2">
      <c r="B539" t="s">
        <v>881</v>
      </c>
    </row>
    <row r="540" spans="2:2" x14ac:dyDescent="0.2">
      <c r="B540" t="s">
        <v>916</v>
      </c>
    </row>
    <row r="541" spans="2:2" x14ac:dyDescent="0.2">
      <c r="B541" t="s">
        <v>858</v>
      </c>
    </row>
    <row r="542" spans="2:2" x14ac:dyDescent="0.2">
      <c r="B542" t="s">
        <v>912</v>
      </c>
    </row>
    <row r="543" spans="2:2" x14ac:dyDescent="0.2">
      <c r="B543" t="s">
        <v>860</v>
      </c>
    </row>
    <row r="544" spans="2:2" x14ac:dyDescent="0.2">
      <c r="B544" t="s">
        <v>854</v>
      </c>
    </row>
    <row r="545" spans="2:2" x14ac:dyDescent="0.2">
      <c r="B545" t="s">
        <v>880</v>
      </c>
    </row>
    <row r="546" spans="2:2" x14ac:dyDescent="0.2">
      <c r="B546" t="s">
        <v>881</v>
      </c>
    </row>
    <row r="547" spans="2:2" x14ac:dyDescent="0.2">
      <c r="B547" t="s">
        <v>916</v>
      </c>
    </row>
    <row r="548" spans="2:2" x14ac:dyDescent="0.2">
      <c r="B548" t="s">
        <v>858</v>
      </c>
    </row>
    <row r="549" spans="2:2" x14ac:dyDescent="0.2">
      <c r="B549" t="s">
        <v>912</v>
      </c>
    </row>
    <row r="550" spans="2:2" x14ac:dyDescent="0.2">
      <c r="B550" t="s">
        <v>860</v>
      </c>
    </row>
    <row r="551" spans="2:2" x14ac:dyDescent="0.2">
      <c r="B551" t="s">
        <v>854</v>
      </c>
    </row>
    <row r="552" spans="2:2" x14ac:dyDescent="0.2">
      <c r="B552" t="s">
        <v>868</v>
      </c>
    </row>
    <row r="553" spans="2:2" x14ac:dyDescent="0.2">
      <c r="B553" t="s">
        <v>869</v>
      </c>
    </row>
    <row r="554" spans="2:2" x14ac:dyDescent="0.2">
      <c r="B554" t="s">
        <v>943</v>
      </c>
    </row>
    <row r="555" spans="2:2" x14ac:dyDescent="0.2">
      <c r="B555" t="s">
        <v>858</v>
      </c>
    </row>
    <row r="556" spans="2:2" x14ac:dyDescent="0.2">
      <c r="B556" t="s">
        <v>912</v>
      </c>
    </row>
    <row r="557" spans="2:2" x14ac:dyDescent="0.2">
      <c r="B557" t="s">
        <v>860</v>
      </c>
    </row>
    <row r="558" spans="2:2" x14ac:dyDescent="0.2">
      <c r="B558" t="s">
        <v>854</v>
      </c>
    </row>
    <row r="559" spans="2:2" x14ac:dyDescent="0.2">
      <c r="B559" t="s">
        <v>868</v>
      </c>
    </row>
    <row r="560" spans="2:2" x14ac:dyDescent="0.2">
      <c r="B560" t="s">
        <v>869</v>
      </c>
    </row>
    <row r="561" spans="2:2" x14ac:dyDescent="0.2">
      <c r="B561" t="s">
        <v>944</v>
      </c>
    </row>
    <row r="562" spans="2:2" x14ac:dyDescent="0.2">
      <c r="B562" t="s">
        <v>858</v>
      </c>
    </row>
    <row r="563" spans="2:2" x14ac:dyDescent="0.2">
      <c r="B563" t="s">
        <v>912</v>
      </c>
    </row>
    <row r="564" spans="2:2" x14ac:dyDescent="0.2">
      <c r="B564" t="s">
        <v>860</v>
      </c>
    </row>
    <row r="565" spans="2:2" x14ac:dyDescent="0.2">
      <c r="B565" t="s">
        <v>854</v>
      </c>
    </row>
    <row r="566" spans="2:2" x14ac:dyDescent="0.2">
      <c r="B566" t="s">
        <v>868</v>
      </c>
    </row>
    <row r="567" spans="2:2" x14ac:dyDescent="0.2">
      <c r="B567" t="s">
        <v>869</v>
      </c>
    </row>
    <row r="568" spans="2:2" x14ac:dyDescent="0.2">
      <c r="B568" t="s">
        <v>945</v>
      </c>
    </row>
    <row r="569" spans="2:2" x14ac:dyDescent="0.2">
      <c r="B569" t="s">
        <v>871</v>
      </c>
    </row>
    <row r="570" spans="2:2" x14ac:dyDescent="0.2">
      <c r="B570" t="s">
        <v>912</v>
      </c>
    </row>
    <row r="571" spans="2:2" x14ac:dyDescent="0.2">
      <c r="B571" t="s">
        <v>860</v>
      </c>
    </row>
    <row r="572" spans="2:2" x14ac:dyDescent="0.2">
      <c r="B572" t="s">
        <v>854</v>
      </c>
    </row>
    <row r="573" spans="2:2" x14ac:dyDescent="0.2">
      <c r="B573" t="s">
        <v>864</v>
      </c>
    </row>
    <row r="574" spans="2:2" x14ac:dyDescent="0.2">
      <c r="B574" t="s">
        <v>862</v>
      </c>
    </row>
    <row r="575" spans="2:2" x14ac:dyDescent="0.2">
      <c r="B575" t="s">
        <v>946</v>
      </c>
    </row>
    <row r="576" spans="2:2" x14ac:dyDescent="0.2">
      <c r="B576" t="s">
        <v>858</v>
      </c>
    </row>
    <row r="577" spans="2:2" x14ac:dyDescent="0.2">
      <c r="B577" t="s">
        <v>912</v>
      </c>
    </row>
    <row r="578" spans="2:2" x14ac:dyDescent="0.2">
      <c r="B578" t="s">
        <v>860</v>
      </c>
    </row>
    <row r="579" spans="2:2" x14ac:dyDescent="0.2">
      <c r="B579" t="s">
        <v>854</v>
      </c>
    </row>
    <row r="580" spans="2:2" x14ac:dyDescent="0.2">
      <c r="B580" t="s">
        <v>929</v>
      </c>
    </row>
    <row r="581" spans="2:2" x14ac:dyDescent="0.2">
      <c r="B581" t="s">
        <v>873</v>
      </c>
    </row>
    <row r="582" spans="2:2" x14ac:dyDescent="0.2">
      <c r="B582" t="s">
        <v>947</v>
      </c>
    </row>
    <row r="583" spans="2:2" x14ac:dyDescent="0.2">
      <c r="B583" t="s">
        <v>871</v>
      </c>
    </row>
    <row r="584" spans="2:2" x14ac:dyDescent="0.2">
      <c r="B584" t="s">
        <v>912</v>
      </c>
    </row>
    <row r="585" spans="2:2" x14ac:dyDescent="0.2">
      <c r="B585" t="s">
        <v>860</v>
      </c>
    </row>
    <row r="586" spans="2:2" x14ac:dyDescent="0.2">
      <c r="B586" t="s">
        <v>854</v>
      </c>
    </row>
    <row r="587" spans="2:2" x14ac:dyDescent="0.2">
      <c r="B587" t="s">
        <v>948</v>
      </c>
    </row>
    <row r="588" spans="2:2" x14ac:dyDescent="0.2">
      <c r="B588" t="s">
        <v>887</v>
      </c>
    </row>
    <row r="589" spans="2:2" x14ac:dyDescent="0.2">
      <c r="B589" t="s">
        <v>949</v>
      </c>
    </row>
    <row r="590" spans="2:2" x14ac:dyDescent="0.2">
      <c r="B590" t="s">
        <v>871</v>
      </c>
    </row>
    <row r="591" spans="2:2" x14ac:dyDescent="0.2">
      <c r="B591" t="s">
        <v>912</v>
      </c>
    </row>
    <row r="592" spans="2:2" x14ac:dyDescent="0.2">
      <c r="B592" t="s">
        <v>860</v>
      </c>
    </row>
    <row r="593" spans="2:2" x14ac:dyDescent="0.2">
      <c r="B593" t="s">
        <v>854</v>
      </c>
    </row>
    <row r="594" spans="2:2" x14ac:dyDescent="0.2">
      <c r="B594" t="s">
        <v>855</v>
      </c>
    </row>
    <row r="595" spans="2:2" x14ac:dyDescent="0.2">
      <c r="B595" t="s">
        <v>856</v>
      </c>
    </row>
    <row r="596" spans="2:2" x14ac:dyDescent="0.2">
      <c r="B596" t="s">
        <v>950</v>
      </c>
    </row>
    <row r="597" spans="2:2" x14ac:dyDescent="0.2">
      <c r="B597" t="s">
        <v>858</v>
      </c>
    </row>
    <row r="598" spans="2:2" x14ac:dyDescent="0.2">
      <c r="B598" t="s">
        <v>912</v>
      </c>
    </row>
    <row r="599" spans="2:2" x14ac:dyDescent="0.2">
      <c r="B599" t="s">
        <v>860</v>
      </c>
    </row>
    <row r="600" spans="2:2" x14ac:dyDescent="0.2">
      <c r="B600" t="s">
        <v>854</v>
      </c>
    </row>
    <row r="601" spans="2:2" x14ac:dyDescent="0.2">
      <c r="B601" t="s">
        <v>923</v>
      </c>
    </row>
    <row r="602" spans="2:2" x14ac:dyDescent="0.2">
      <c r="B602" t="s">
        <v>887</v>
      </c>
    </row>
    <row r="603" spans="2:2" x14ac:dyDescent="0.2">
      <c r="B603" t="s">
        <v>951</v>
      </c>
    </row>
    <row r="604" spans="2:2" x14ac:dyDescent="0.2">
      <c r="B604" t="s">
        <v>858</v>
      </c>
    </row>
    <row r="605" spans="2:2" x14ac:dyDescent="0.2">
      <c r="B605" t="s">
        <v>912</v>
      </c>
    </row>
    <row r="606" spans="2:2" x14ac:dyDescent="0.2">
      <c r="B606" t="s">
        <v>860</v>
      </c>
    </row>
    <row r="607" spans="2:2" x14ac:dyDescent="0.2">
      <c r="B607" t="s">
        <v>854</v>
      </c>
    </row>
    <row r="608" spans="2:2" x14ac:dyDescent="0.2">
      <c r="B608" t="s">
        <v>923</v>
      </c>
    </row>
    <row r="609" spans="2:2" x14ac:dyDescent="0.2">
      <c r="B609" t="s">
        <v>887</v>
      </c>
    </row>
    <row r="610" spans="2:2" x14ac:dyDescent="0.2">
      <c r="B610" t="s">
        <v>952</v>
      </c>
    </row>
    <row r="611" spans="2:2" x14ac:dyDescent="0.2">
      <c r="B611" t="s">
        <v>871</v>
      </c>
    </row>
    <row r="612" spans="2:2" x14ac:dyDescent="0.2">
      <c r="B612" t="s">
        <v>912</v>
      </c>
    </row>
    <row r="613" spans="2:2" x14ac:dyDescent="0.2">
      <c r="B613" t="s">
        <v>860</v>
      </c>
    </row>
    <row r="614" spans="2:2" x14ac:dyDescent="0.2">
      <c r="B614" t="s">
        <v>854</v>
      </c>
    </row>
    <row r="615" spans="2:2" x14ac:dyDescent="0.2">
      <c r="B615" t="s">
        <v>891</v>
      </c>
    </row>
    <row r="616" spans="2:2" x14ac:dyDescent="0.2">
      <c r="B616" t="s">
        <v>873</v>
      </c>
    </row>
    <row r="617" spans="2:2" x14ac:dyDescent="0.2">
      <c r="B617" t="s">
        <v>953</v>
      </c>
    </row>
    <row r="618" spans="2:2" x14ac:dyDescent="0.2">
      <c r="B618" t="s">
        <v>858</v>
      </c>
    </row>
    <row r="619" spans="2:2" x14ac:dyDescent="0.2">
      <c r="B619" t="s">
        <v>912</v>
      </c>
    </row>
    <row r="620" spans="2:2" x14ac:dyDescent="0.2">
      <c r="B620" t="s">
        <v>860</v>
      </c>
    </row>
    <row r="621" spans="2:2" x14ac:dyDescent="0.2">
      <c r="B621" t="s">
        <v>854</v>
      </c>
    </row>
    <row r="622" spans="2:2" x14ac:dyDescent="0.2">
      <c r="B622" t="s">
        <v>903</v>
      </c>
    </row>
    <row r="623" spans="2:2" x14ac:dyDescent="0.2">
      <c r="B623" t="s">
        <v>873</v>
      </c>
    </row>
    <row r="624" spans="2:2" x14ac:dyDescent="0.2">
      <c r="B624" t="s">
        <v>954</v>
      </c>
    </row>
    <row r="625" spans="2:2" x14ac:dyDescent="0.2">
      <c r="B625" t="s">
        <v>871</v>
      </c>
    </row>
    <row r="626" spans="2:2" x14ac:dyDescent="0.2">
      <c r="B626" t="s">
        <v>912</v>
      </c>
    </row>
    <row r="627" spans="2:2" x14ac:dyDescent="0.2">
      <c r="B627" t="s">
        <v>860</v>
      </c>
    </row>
    <row r="628" spans="2:2" x14ac:dyDescent="0.2">
      <c r="B628" t="s">
        <v>854</v>
      </c>
    </row>
    <row r="629" spans="2:2" x14ac:dyDescent="0.2">
      <c r="B629" t="s">
        <v>955</v>
      </c>
    </row>
    <row r="630" spans="2:2" x14ac:dyDescent="0.2">
      <c r="B630" t="s">
        <v>856</v>
      </c>
    </row>
    <row r="631" spans="2:2" x14ac:dyDescent="0.2">
      <c r="B631" t="s">
        <v>956</v>
      </c>
    </row>
    <row r="632" spans="2:2" x14ac:dyDescent="0.2">
      <c r="B632" t="s">
        <v>858</v>
      </c>
    </row>
    <row r="633" spans="2:2" x14ac:dyDescent="0.2">
      <c r="B633" t="s">
        <v>912</v>
      </c>
    </row>
    <row r="634" spans="2:2" x14ac:dyDescent="0.2">
      <c r="B634" t="s">
        <v>860</v>
      </c>
    </row>
    <row r="635" spans="2:2" x14ac:dyDescent="0.2">
      <c r="B635" t="s">
        <v>854</v>
      </c>
    </row>
    <row r="636" spans="2:2" x14ac:dyDescent="0.2">
      <c r="B636" t="s">
        <v>921</v>
      </c>
    </row>
    <row r="637" spans="2:2" x14ac:dyDescent="0.2">
      <c r="B637" t="s">
        <v>869</v>
      </c>
    </row>
    <row r="638" spans="2:2" x14ac:dyDescent="0.2">
      <c r="B638" t="s">
        <v>957</v>
      </c>
    </row>
    <row r="639" spans="2:2" x14ac:dyDescent="0.2">
      <c r="B639" t="s">
        <v>858</v>
      </c>
    </row>
    <row r="640" spans="2:2" x14ac:dyDescent="0.2">
      <c r="B640" t="s">
        <v>912</v>
      </c>
    </row>
    <row r="641" spans="2:2" x14ac:dyDescent="0.2">
      <c r="B641" t="s">
        <v>860</v>
      </c>
    </row>
    <row r="642" spans="2:2" x14ac:dyDescent="0.2">
      <c r="B642" t="s">
        <v>854</v>
      </c>
    </row>
    <row r="643" spans="2:2" x14ac:dyDescent="0.2">
      <c r="B643" t="s">
        <v>893</v>
      </c>
    </row>
    <row r="644" spans="2:2" x14ac:dyDescent="0.2">
      <c r="B644" t="s">
        <v>884</v>
      </c>
    </row>
    <row r="645" spans="2:2" x14ac:dyDescent="0.2">
      <c r="B645" t="s">
        <v>958</v>
      </c>
    </row>
    <row r="646" spans="2:2" x14ac:dyDescent="0.2">
      <c r="B646" t="s">
        <v>858</v>
      </c>
    </row>
    <row r="647" spans="2:2" x14ac:dyDescent="0.2">
      <c r="B647" t="s">
        <v>912</v>
      </c>
    </row>
    <row r="648" spans="2:2" x14ac:dyDescent="0.2">
      <c r="B648" t="s">
        <v>860</v>
      </c>
    </row>
    <row r="649" spans="2:2" x14ac:dyDescent="0.2">
      <c r="B649" t="s">
        <v>854</v>
      </c>
    </row>
    <row r="650" spans="2:2" x14ac:dyDescent="0.2">
      <c r="B650" t="s">
        <v>937</v>
      </c>
    </row>
    <row r="651" spans="2:2" x14ac:dyDescent="0.2">
      <c r="B651" t="s">
        <v>873</v>
      </c>
    </row>
    <row r="652" spans="2:2" x14ac:dyDescent="0.2">
      <c r="B652" t="s">
        <v>959</v>
      </c>
    </row>
    <row r="653" spans="2:2" x14ac:dyDescent="0.2">
      <c r="B653" t="s">
        <v>871</v>
      </c>
    </row>
    <row r="654" spans="2:2" x14ac:dyDescent="0.2">
      <c r="B654" t="s">
        <v>912</v>
      </c>
    </row>
    <row r="655" spans="2:2" x14ac:dyDescent="0.2">
      <c r="B655" t="s">
        <v>860</v>
      </c>
    </row>
    <row r="656" spans="2:2" x14ac:dyDescent="0.2">
      <c r="B656" t="s">
        <v>854</v>
      </c>
    </row>
    <row r="657" spans="2:2" x14ac:dyDescent="0.2">
      <c r="B657" t="s">
        <v>886</v>
      </c>
    </row>
    <row r="658" spans="2:2" x14ac:dyDescent="0.2">
      <c r="B658" t="s">
        <v>887</v>
      </c>
    </row>
    <row r="659" spans="2:2" x14ac:dyDescent="0.2">
      <c r="B659" t="s">
        <v>960</v>
      </c>
    </row>
    <row r="660" spans="2:2" x14ac:dyDescent="0.2">
      <c r="B660" t="s">
        <v>858</v>
      </c>
    </row>
    <row r="661" spans="2:2" x14ac:dyDescent="0.2">
      <c r="B661" t="s">
        <v>912</v>
      </c>
    </row>
    <row r="662" spans="2:2" x14ac:dyDescent="0.2">
      <c r="B662" t="s">
        <v>860</v>
      </c>
    </row>
    <row r="663" spans="2:2" x14ac:dyDescent="0.2">
      <c r="B663" t="s">
        <v>854</v>
      </c>
    </row>
    <row r="664" spans="2:2" x14ac:dyDescent="0.2">
      <c r="B664" t="s">
        <v>914</v>
      </c>
    </row>
    <row r="665" spans="2:2" x14ac:dyDescent="0.2">
      <c r="B665" t="s">
        <v>862</v>
      </c>
    </row>
    <row r="666" spans="2:2" x14ac:dyDescent="0.2">
      <c r="B666" t="s">
        <v>961</v>
      </c>
    </row>
    <row r="667" spans="2:2" x14ac:dyDescent="0.2">
      <c r="B667" t="s">
        <v>858</v>
      </c>
    </row>
    <row r="668" spans="2:2" x14ac:dyDescent="0.2">
      <c r="B668" t="s">
        <v>912</v>
      </c>
    </row>
    <row r="669" spans="2:2" x14ac:dyDescent="0.2">
      <c r="B669" t="s">
        <v>860</v>
      </c>
    </row>
    <row r="670" spans="2:2" x14ac:dyDescent="0.2">
      <c r="B670" t="s">
        <v>854</v>
      </c>
    </row>
    <row r="671" spans="2:2" x14ac:dyDescent="0.2">
      <c r="B671" t="s">
        <v>914</v>
      </c>
    </row>
    <row r="672" spans="2:2" x14ac:dyDescent="0.2">
      <c r="B672" t="s">
        <v>862</v>
      </c>
    </row>
    <row r="673" spans="2:2" x14ac:dyDescent="0.2">
      <c r="B673" t="s">
        <v>962</v>
      </c>
    </row>
    <row r="674" spans="2:2" x14ac:dyDescent="0.2">
      <c r="B674" t="s">
        <v>858</v>
      </c>
    </row>
    <row r="675" spans="2:2" x14ac:dyDescent="0.2">
      <c r="B675" t="s">
        <v>912</v>
      </c>
    </row>
    <row r="676" spans="2:2" x14ac:dyDescent="0.2">
      <c r="B676" t="s">
        <v>860</v>
      </c>
    </row>
    <row r="677" spans="2:2" x14ac:dyDescent="0.2">
      <c r="B677" t="s">
        <v>854</v>
      </c>
    </row>
    <row r="678" spans="2:2" x14ac:dyDescent="0.2">
      <c r="B678" t="s">
        <v>872</v>
      </c>
    </row>
    <row r="679" spans="2:2" x14ac:dyDescent="0.2">
      <c r="B679" t="s">
        <v>873</v>
      </c>
    </row>
    <row r="680" spans="2:2" x14ac:dyDescent="0.2">
      <c r="B680" t="s">
        <v>941</v>
      </c>
    </row>
    <row r="681" spans="2:2" x14ac:dyDescent="0.2">
      <c r="B681" t="s">
        <v>858</v>
      </c>
    </row>
    <row r="682" spans="2:2" x14ac:dyDescent="0.2">
      <c r="B682" t="s">
        <v>912</v>
      </c>
    </row>
    <row r="683" spans="2:2" x14ac:dyDescent="0.2">
      <c r="B683" t="s">
        <v>860</v>
      </c>
    </row>
    <row r="684" spans="2:2" x14ac:dyDescent="0.2">
      <c r="B684" t="s">
        <v>854</v>
      </c>
    </row>
    <row r="685" spans="2:2" x14ac:dyDescent="0.2">
      <c r="B685" t="s">
        <v>868</v>
      </c>
    </row>
    <row r="686" spans="2:2" x14ac:dyDescent="0.2">
      <c r="B686" t="s">
        <v>869</v>
      </c>
    </row>
    <row r="687" spans="2:2" x14ac:dyDescent="0.2">
      <c r="B687" t="s">
        <v>963</v>
      </c>
    </row>
    <row r="688" spans="2:2" x14ac:dyDescent="0.2">
      <c r="B688" t="s">
        <v>871</v>
      </c>
    </row>
    <row r="689" spans="2:2" x14ac:dyDescent="0.2">
      <c r="B689" t="s">
        <v>912</v>
      </c>
    </row>
    <row r="690" spans="2:2" x14ac:dyDescent="0.2">
      <c r="B690" t="s">
        <v>860</v>
      </c>
    </row>
    <row r="691" spans="2:2" x14ac:dyDescent="0.2">
      <c r="B691" t="s">
        <v>854</v>
      </c>
    </row>
    <row r="692" spans="2:2" x14ac:dyDescent="0.2">
      <c r="B692" t="s">
        <v>880</v>
      </c>
    </row>
    <row r="693" spans="2:2" x14ac:dyDescent="0.2">
      <c r="B693" t="s">
        <v>881</v>
      </c>
    </row>
    <row r="694" spans="2:2" x14ac:dyDescent="0.2">
      <c r="B694" t="s">
        <v>964</v>
      </c>
    </row>
    <row r="695" spans="2:2" x14ac:dyDescent="0.2">
      <c r="B695" t="s">
        <v>858</v>
      </c>
    </row>
    <row r="696" spans="2:2" x14ac:dyDescent="0.2">
      <c r="B696" t="s">
        <v>912</v>
      </c>
    </row>
    <row r="697" spans="2:2" x14ac:dyDescent="0.2">
      <c r="B697" t="s">
        <v>860</v>
      </c>
    </row>
    <row r="698" spans="2:2" x14ac:dyDescent="0.2">
      <c r="B698" t="s">
        <v>854</v>
      </c>
    </row>
    <row r="699" spans="2:2" x14ac:dyDescent="0.2">
      <c r="B699" t="s">
        <v>929</v>
      </c>
    </row>
    <row r="700" spans="2:2" x14ac:dyDescent="0.2">
      <c r="B700" t="s">
        <v>873</v>
      </c>
    </row>
    <row r="701" spans="2:2" x14ac:dyDescent="0.2">
      <c r="B701" t="s">
        <v>965</v>
      </c>
    </row>
    <row r="702" spans="2:2" x14ac:dyDescent="0.2">
      <c r="B702" t="s">
        <v>858</v>
      </c>
    </row>
    <row r="703" spans="2:2" x14ac:dyDescent="0.2">
      <c r="B703" t="s">
        <v>912</v>
      </c>
    </row>
    <row r="704" spans="2:2" x14ac:dyDescent="0.2">
      <c r="B704" t="s">
        <v>860</v>
      </c>
    </row>
    <row r="705" spans="2:2" x14ac:dyDescent="0.2">
      <c r="B705" t="s">
        <v>854</v>
      </c>
    </row>
    <row r="706" spans="2:2" x14ac:dyDescent="0.2">
      <c r="B706" t="s">
        <v>891</v>
      </c>
    </row>
    <row r="707" spans="2:2" x14ac:dyDescent="0.2">
      <c r="B707" t="s">
        <v>873</v>
      </c>
    </row>
    <row r="708" spans="2:2" x14ac:dyDescent="0.2">
      <c r="B708" t="s">
        <v>966</v>
      </c>
    </row>
    <row r="709" spans="2:2" x14ac:dyDescent="0.2">
      <c r="B709" t="s">
        <v>871</v>
      </c>
    </row>
    <row r="710" spans="2:2" x14ac:dyDescent="0.2">
      <c r="B710" t="s">
        <v>912</v>
      </c>
    </row>
    <row r="711" spans="2:2" x14ac:dyDescent="0.2">
      <c r="B711" t="s">
        <v>860</v>
      </c>
    </row>
    <row r="712" spans="2:2" x14ac:dyDescent="0.2">
      <c r="B712" t="s">
        <v>854</v>
      </c>
    </row>
    <row r="713" spans="2:2" x14ac:dyDescent="0.2">
      <c r="B713" t="s">
        <v>891</v>
      </c>
    </row>
    <row r="714" spans="2:2" x14ac:dyDescent="0.2">
      <c r="B714" t="s">
        <v>873</v>
      </c>
    </row>
    <row r="715" spans="2:2" x14ac:dyDescent="0.2">
      <c r="B715" t="s">
        <v>967</v>
      </c>
    </row>
    <row r="716" spans="2:2" x14ac:dyDescent="0.2">
      <c r="B716" t="s">
        <v>871</v>
      </c>
    </row>
    <row r="717" spans="2:2" x14ac:dyDescent="0.2">
      <c r="B717" t="s">
        <v>912</v>
      </c>
    </row>
    <row r="718" spans="2:2" x14ac:dyDescent="0.2">
      <c r="B718" t="s">
        <v>860</v>
      </c>
    </row>
    <row r="719" spans="2:2" x14ac:dyDescent="0.2">
      <c r="B719" t="s">
        <v>854</v>
      </c>
    </row>
    <row r="720" spans="2:2" x14ac:dyDescent="0.2">
      <c r="B720" t="s">
        <v>923</v>
      </c>
    </row>
    <row r="721" spans="2:2" x14ac:dyDescent="0.2">
      <c r="B721" t="s">
        <v>887</v>
      </c>
    </row>
    <row r="722" spans="2:2" x14ac:dyDescent="0.2">
      <c r="B722" t="s">
        <v>968</v>
      </c>
    </row>
    <row r="723" spans="2:2" x14ac:dyDescent="0.2">
      <c r="B723" t="s">
        <v>858</v>
      </c>
    </row>
    <row r="724" spans="2:2" x14ac:dyDescent="0.2">
      <c r="B724" t="s">
        <v>912</v>
      </c>
    </row>
    <row r="725" spans="2:2" x14ac:dyDescent="0.2">
      <c r="B725" t="s">
        <v>860</v>
      </c>
    </row>
    <row r="726" spans="2:2" x14ac:dyDescent="0.2">
      <c r="B726" t="s">
        <v>854</v>
      </c>
    </row>
    <row r="727" spans="2:2" x14ac:dyDescent="0.2">
      <c r="B727" t="s">
        <v>923</v>
      </c>
    </row>
    <row r="728" spans="2:2" x14ac:dyDescent="0.2">
      <c r="B728" t="s">
        <v>887</v>
      </c>
    </row>
    <row r="729" spans="2:2" x14ac:dyDescent="0.2">
      <c r="B729" t="s">
        <v>969</v>
      </c>
    </row>
    <row r="730" spans="2:2" x14ac:dyDescent="0.2">
      <c r="B730" t="s">
        <v>858</v>
      </c>
    </row>
    <row r="731" spans="2:2" x14ac:dyDescent="0.2">
      <c r="B731" t="s">
        <v>912</v>
      </c>
    </row>
    <row r="732" spans="2:2" x14ac:dyDescent="0.2">
      <c r="B732" t="s">
        <v>860</v>
      </c>
    </row>
    <row r="733" spans="2:2" x14ac:dyDescent="0.2">
      <c r="B733" t="s">
        <v>854</v>
      </c>
    </row>
    <row r="734" spans="2:2" x14ac:dyDescent="0.2">
      <c r="B734" t="s">
        <v>886</v>
      </c>
    </row>
    <row r="735" spans="2:2" x14ac:dyDescent="0.2">
      <c r="B735" t="s">
        <v>887</v>
      </c>
    </row>
    <row r="736" spans="2:2" x14ac:dyDescent="0.2">
      <c r="B736" t="s">
        <v>902</v>
      </c>
    </row>
    <row r="737" spans="2:2" x14ac:dyDescent="0.2">
      <c r="B737" t="s">
        <v>871</v>
      </c>
    </row>
    <row r="738" spans="2:2" x14ac:dyDescent="0.2">
      <c r="B738" t="s">
        <v>912</v>
      </c>
    </row>
    <row r="739" spans="2:2" x14ac:dyDescent="0.2">
      <c r="B739" t="s">
        <v>860</v>
      </c>
    </row>
    <row r="740" spans="2:2" x14ac:dyDescent="0.2">
      <c r="B740" t="s">
        <v>854</v>
      </c>
    </row>
    <row r="741" spans="2:2" x14ac:dyDescent="0.2">
      <c r="B741" t="s">
        <v>970</v>
      </c>
    </row>
    <row r="742" spans="2:2" x14ac:dyDescent="0.2">
      <c r="B742" t="s">
        <v>881</v>
      </c>
    </row>
    <row r="743" spans="2:2" x14ac:dyDescent="0.2">
      <c r="B743" t="s">
        <v>916</v>
      </c>
    </row>
    <row r="744" spans="2:2" x14ac:dyDescent="0.2">
      <c r="B744" t="s">
        <v>858</v>
      </c>
    </row>
    <row r="745" spans="2:2" x14ac:dyDescent="0.2">
      <c r="B745" t="s">
        <v>912</v>
      </c>
    </row>
    <row r="746" spans="2:2" x14ac:dyDescent="0.2">
      <c r="B746" t="s">
        <v>860</v>
      </c>
    </row>
    <row r="747" spans="2:2" x14ac:dyDescent="0.2">
      <c r="B747" t="s">
        <v>854</v>
      </c>
    </row>
    <row r="748" spans="2:2" x14ac:dyDescent="0.2">
      <c r="B748" t="s">
        <v>937</v>
      </c>
    </row>
    <row r="749" spans="2:2" x14ac:dyDescent="0.2">
      <c r="B749" t="s">
        <v>873</v>
      </c>
    </row>
    <row r="750" spans="2:2" x14ac:dyDescent="0.2">
      <c r="B750" t="s">
        <v>897</v>
      </c>
    </row>
    <row r="751" spans="2:2" x14ac:dyDescent="0.2">
      <c r="B751" t="s">
        <v>871</v>
      </c>
    </row>
    <row r="752" spans="2:2" x14ac:dyDescent="0.2">
      <c r="B752" t="s">
        <v>912</v>
      </c>
    </row>
    <row r="753" spans="2:2" x14ac:dyDescent="0.2">
      <c r="B753" t="s">
        <v>860</v>
      </c>
    </row>
    <row r="754" spans="2:2" x14ac:dyDescent="0.2">
      <c r="B754" t="s">
        <v>854</v>
      </c>
    </row>
    <row r="755" spans="2:2" x14ac:dyDescent="0.2">
      <c r="B755" t="s">
        <v>866</v>
      </c>
    </row>
    <row r="756" spans="2:2" x14ac:dyDescent="0.2">
      <c r="B756" t="s">
        <v>856</v>
      </c>
    </row>
    <row r="757" spans="2:2" x14ac:dyDescent="0.2">
      <c r="B757" t="s">
        <v>959</v>
      </c>
    </row>
    <row r="758" spans="2:2" x14ac:dyDescent="0.2">
      <c r="B758" t="s">
        <v>858</v>
      </c>
    </row>
    <row r="759" spans="2:2" x14ac:dyDescent="0.2">
      <c r="B759" t="s">
        <v>912</v>
      </c>
    </row>
    <row r="760" spans="2:2" x14ac:dyDescent="0.2">
      <c r="B760" t="s">
        <v>860</v>
      </c>
    </row>
    <row r="761" spans="2:2" x14ac:dyDescent="0.2">
      <c r="B761" t="s">
        <v>854</v>
      </c>
    </row>
    <row r="762" spans="2:2" x14ac:dyDescent="0.2">
      <c r="B762" t="s">
        <v>866</v>
      </c>
    </row>
    <row r="763" spans="2:2" x14ac:dyDescent="0.2">
      <c r="B763" t="s">
        <v>856</v>
      </c>
    </row>
    <row r="764" spans="2:2" x14ac:dyDescent="0.2">
      <c r="B764" t="s">
        <v>934</v>
      </c>
    </row>
    <row r="765" spans="2:2" x14ac:dyDescent="0.2">
      <c r="B765" t="s">
        <v>871</v>
      </c>
    </row>
    <row r="766" spans="2:2" x14ac:dyDescent="0.2">
      <c r="B766" t="s">
        <v>912</v>
      </c>
    </row>
    <row r="767" spans="2:2" x14ac:dyDescent="0.2">
      <c r="B767" t="s">
        <v>860</v>
      </c>
    </row>
    <row r="768" spans="2:2" x14ac:dyDescent="0.2">
      <c r="B768" t="s">
        <v>854</v>
      </c>
    </row>
    <row r="769" spans="2:2" x14ac:dyDescent="0.2">
      <c r="B769" t="s">
        <v>864</v>
      </c>
    </row>
    <row r="770" spans="2:2" x14ac:dyDescent="0.2">
      <c r="B770" t="s">
        <v>862</v>
      </c>
    </row>
    <row r="771" spans="2:2" x14ac:dyDescent="0.2">
      <c r="B771" t="s">
        <v>971</v>
      </c>
    </row>
    <row r="772" spans="2:2" x14ac:dyDescent="0.2">
      <c r="B772" t="s">
        <v>858</v>
      </c>
    </row>
    <row r="773" spans="2:2" x14ac:dyDescent="0.2">
      <c r="B773" t="s">
        <v>912</v>
      </c>
    </row>
    <row r="774" spans="2:2" x14ac:dyDescent="0.2">
      <c r="B774" t="s">
        <v>860</v>
      </c>
    </row>
    <row r="775" spans="2:2" x14ac:dyDescent="0.2">
      <c r="B775" t="s">
        <v>854</v>
      </c>
    </row>
    <row r="776" spans="2:2" x14ac:dyDescent="0.2">
      <c r="B776" t="s">
        <v>880</v>
      </c>
    </row>
    <row r="777" spans="2:2" x14ac:dyDescent="0.2">
      <c r="B777" t="s">
        <v>881</v>
      </c>
    </row>
    <row r="778" spans="2:2" x14ac:dyDescent="0.2">
      <c r="B778" t="s">
        <v>902</v>
      </c>
    </row>
    <row r="779" spans="2:2" x14ac:dyDescent="0.2">
      <c r="B779" t="s">
        <v>858</v>
      </c>
    </row>
    <row r="780" spans="2:2" x14ac:dyDescent="0.2">
      <c r="B780" t="s">
        <v>912</v>
      </c>
    </row>
    <row r="781" spans="2:2" x14ac:dyDescent="0.2">
      <c r="B781" t="s">
        <v>860</v>
      </c>
    </row>
    <row r="782" spans="2:2" x14ac:dyDescent="0.2">
      <c r="B782" t="s">
        <v>854</v>
      </c>
    </row>
    <row r="783" spans="2:2" x14ac:dyDescent="0.2">
      <c r="B783" t="s">
        <v>880</v>
      </c>
    </row>
    <row r="784" spans="2:2" x14ac:dyDescent="0.2">
      <c r="B784" t="s">
        <v>881</v>
      </c>
    </row>
    <row r="785" spans="2:2" x14ac:dyDescent="0.2">
      <c r="B785" t="s">
        <v>972</v>
      </c>
    </row>
    <row r="786" spans="2:2" x14ac:dyDescent="0.2">
      <c r="B786" t="s">
        <v>858</v>
      </c>
    </row>
    <row r="787" spans="2:2" x14ac:dyDescent="0.2">
      <c r="B787" t="s">
        <v>912</v>
      </c>
    </row>
    <row r="788" spans="2:2" x14ac:dyDescent="0.2">
      <c r="B788" t="s">
        <v>860</v>
      </c>
    </row>
    <row r="789" spans="2:2" x14ac:dyDescent="0.2">
      <c r="B789" t="s">
        <v>854</v>
      </c>
    </row>
    <row r="790" spans="2:2" x14ac:dyDescent="0.2">
      <c r="B790" t="s">
        <v>929</v>
      </c>
    </row>
    <row r="791" spans="2:2" x14ac:dyDescent="0.2">
      <c r="B791" t="s">
        <v>873</v>
      </c>
    </row>
    <row r="792" spans="2:2" x14ac:dyDescent="0.2">
      <c r="B792" t="s">
        <v>973</v>
      </c>
    </row>
    <row r="793" spans="2:2" x14ac:dyDescent="0.2">
      <c r="B793" t="s">
        <v>871</v>
      </c>
    </row>
    <row r="794" spans="2:2" x14ac:dyDescent="0.2">
      <c r="B794" t="s">
        <v>912</v>
      </c>
    </row>
    <row r="795" spans="2:2" x14ac:dyDescent="0.2">
      <c r="B795" t="s">
        <v>860</v>
      </c>
    </row>
    <row r="796" spans="2:2" x14ac:dyDescent="0.2">
      <c r="B796" t="s">
        <v>854</v>
      </c>
    </row>
    <row r="797" spans="2:2" x14ac:dyDescent="0.2">
      <c r="B797" t="s">
        <v>868</v>
      </c>
    </row>
    <row r="798" spans="2:2" x14ac:dyDescent="0.2">
      <c r="B798" t="s">
        <v>869</v>
      </c>
    </row>
    <row r="799" spans="2:2" x14ac:dyDescent="0.2">
      <c r="B799" t="s">
        <v>939</v>
      </c>
    </row>
    <row r="800" spans="2:2" x14ac:dyDescent="0.2">
      <c r="B800" t="s">
        <v>871</v>
      </c>
    </row>
    <row r="801" spans="2:2" x14ac:dyDescent="0.2">
      <c r="B801" t="s">
        <v>912</v>
      </c>
    </row>
    <row r="802" spans="2:2" x14ac:dyDescent="0.2">
      <c r="B802" t="s">
        <v>860</v>
      </c>
    </row>
    <row r="803" spans="2:2" x14ac:dyDescent="0.2">
      <c r="B803" t="s">
        <v>854</v>
      </c>
    </row>
    <row r="804" spans="2:2" x14ac:dyDescent="0.2">
      <c r="B804" t="s">
        <v>883</v>
      </c>
    </row>
    <row r="805" spans="2:2" x14ac:dyDescent="0.2">
      <c r="B805" t="s">
        <v>884</v>
      </c>
    </row>
    <row r="806" spans="2:2" x14ac:dyDescent="0.2">
      <c r="B806" t="s">
        <v>960</v>
      </c>
    </row>
    <row r="807" spans="2:2" x14ac:dyDescent="0.2">
      <c r="B807" t="s">
        <v>871</v>
      </c>
    </row>
    <row r="808" spans="2:2" x14ac:dyDescent="0.2">
      <c r="B808" t="s">
        <v>912</v>
      </c>
    </row>
    <row r="809" spans="2:2" x14ac:dyDescent="0.2">
      <c r="B809" t="s">
        <v>860</v>
      </c>
    </row>
    <row r="810" spans="2:2" x14ac:dyDescent="0.2">
      <c r="B810" t="s">
        <v>854</v>
      </c>
    </row>
    <row r="811" spans="2:2" x14ac:dyDescent="0.2">
      <c r="B811" t="s">
        <v>898</v>
      </c>
    </row>
    <row r="812" spans="2:2" x14ac:dyDescent="0.2">
      <c r="B812" t="s">
        <v>881</v>
      </c>
    </row>
    <row r="813" spans="2:2" x14ac:dyDescent="0.2">
      <c r="B813" t="s">
        <v>974</v>
      </c>
    </row>
    <row r="814" spans="2:2" x14ac:dyDescent="0.2">
      <c r="B814" t="s">
        <v>871</v>
      </c>
    </row>
    <row r="815" spans="2:2" x14ac:dyDescent="0.2">
      <c r="B815" t="s">
        <v>912</v>
      </c>
    </row>
    <row r="816" spans="2:2" x14ac:dyDescent="0.2">
      <c r="B816" t="s">
        <v>860</v>
      </c>
    </row>
    <row r="817" spans="2:2" x14ac:dyDescent="0.2">
      <c r="B817" t="s">
        <v>854</v>
      </c>
    </row>
    <row r="818" spans="2:2" x14ac:dyDescent="0.2">
      <c r="B818" t="s">
        <v>855</v>
      </c>
    </row>
    <row r="819" spans="2:2" x14ac:dyDescent="0.2">
      <c r="B819" t="s">
        <v>856</v>
      </c>
    </row>
    <row r="820" spans="2:2" x14ac:dyDescent="0.2">
      <c r="B820" t="s">
        <v>975</v>
      </c>
    </row>
    <row r="821" spans="2:2" x14ac:dyDescent="0.2">
      <c r="B821" t="s">
        <v>871</v>
      </c>
    </row>
    <row r="822" spans="2:2" x14ac:dyDescent="0.2">
      <c r="B822" t="s">
        <v>912</v>
      </c>
    </row>
    <row r="823" spans="2:2" x14ac:dyDescent="0.2">
      <c r="B823" t="s">
        <v>860</v>
      </c>
    </row>
    <row r="824" spans="2:2" x14ac:dyDescent="0.2">
      <c r="B824" t="s">
        <v>854</v>
      </c>
    </row>
    <row r="825" spans="2:2" x14ac:dyDescent="0.2">
      <c r="B825" t="s">
        <v>898</v>
      </c>
    </row>
    <row r="826" spans="2:2" x14ac:dyDescent="0.2">
      <c r="B826" t="s">
        <v>881</v>
      </c>
    </row>
    <row r="827" spans="2:2" x14ac:dyDescent="0.2">
      <c r="B827" t="s">
        <v>976</v>
      </c>
    </row>
    <row r="828" spans="2:2" x14ac:dyDescent="0.2">
      <c r="B828" t="s">
        <v>871</v>
      </c>
    </row>
    <row r="829" spans="2:2" x14ac:dyDescent="0.2">
      <c r="B829" t="s">
        <v>912</v>
      </c>
    </row>
    <row r="830" spans="2:2" x14ac:dyDescent="0.2">
      <c r="B830" t="s">
        <v>860</v>
      </c>
    </row>
    <row r="831" spans="2:2" x14ac:dyDescent="0.2">
      <c r="B831" t="s">
        <v>854</v>
      </c>
    </row>
    <row r="832" spans="2:2" x14ac:dyDescent="0.2">
      <c r="B832" t="s">
        <v>923</v>
      </c>
    </row>
    <row r="833" spans="2:2" x14ac:dyDescent="0.2">
      <c r="B833" t="s">
        <v>887</v>
      </c>
    </row>
    <row r="834" spans="2:2" x14ac:dyDescent="0.2">
      <c r="B834" t="s">
        <v>863</v>
      </c>
    </row>
    <row r="835" spans="2:2" x14ac:dyDescent="0.2">
      <c r="B835" t="s">
        <v>871</v>
      </c>
    </row>
    <row r="836" spans="2:2" x14ac:dyDescent="0.2">
      <c r="B836" t="s">
        <v>912</v>
      </c>
    </row>
    <row r="837" spans="2:2" x14ac:dyDescent="0.2">
      <c r="B837" t="s">
        <v>860</v>
      </c>
    </row>
    <row r="838" spans="2:2" x14ac:dyDescent="0.2">
      <c r="B838" t="s">
        <v>854</v>
      </c>
    </row>
    <row r="839" spans="2:2" x14ac:dyDescent="0.2">
      <c r="B839" t="s">
        <v>923</v>
      </c>
    </row>
    <row r="840" spans="2:2" x14ac:dyDescent="0.2">
      <c r="B840" t="s">
        <v>887</v>
      </c>
    </row>
    <row r="841" spans="2:2" x14ac:dyDescent="0.2">
      <c r="B841" t="s">
        <v>971</v>
      </c>
    </row>
    <row r="842" spans="2:2" x14ac:dyDescent="0.2">
      <c r="B842" t="s">
        <v>858</v>
      </c>
    </row>
    <row r="843" spans="2:2" x14ac:dyDescent="0.2">
      <c r="B843" t="s">
        <v>912</v>
      </c>
    </row>
    <row r="844" spans="2:2" x14ac:dyDescent="0.2">
      <c r="B844" t="s">
        <v>860</v>
      </c>
    </row>
    <row r="845" spans="2:2" x14ac:dyDescent="0.2">
      <c r="B845" t="s">
        <v>854</v>
      </c>
    </row>
    <row r="846" spans="2:2" x14ac:dyDescent="0.2">
      <c r="B846" t="s">
        <v>977</v>
      </c>
    </row>
    <row r="847" spans="2:2" x14ac:dyDescent="0.2">
      <c r="B847" t="s">
        <v>862</v>
      </c>
    </row>
    <row r="848" spans="2:2" x14ac:dyDescent="0.2">
      <c r="B848" t="s">
        <v>978</v>
      </c>
    </row>
    <row r="849" spans="2:2" x14ac:dyDescent="0.2">
      <c r="B849" t="s">
        <v>871</v>
      </c>
    </row>
    <row r="850" spans="2:2" x14ac:dyDescent="0.2">
      <c r="B850" t="s">
        <v>912</v>
      </c>
    </row>
    <row r="851" spans="2:2" x14ac:dyDescent="0.2">
      <c r="B851" t="s">
        <v>860</v>
      </c>
    </row>
    <row r="852" spans="2:2" x14ac:dyDescent="0.2">
      <c r="B852" t="s">
        <v>854</v>
      </c>
    </row>
    <row r="853" spans="2:2" x14ac:dyDescent="0.2">
      <c r="B853" t="s">
        <v>955</v>
      </c>
    </row>
    <row r="854" spans="2:2" x14ac:dyDescent="0.2">
      <c r="B854" t="s">
        <v>856</v>
      </c>
    </row>
    <row r="855" spans="2:2" x14ac:dyDescent="0.2">
      <c r="B855" t="s">
        <v>897</v>
      </c>
    </row>
    <row r="856" spans="2:2" x14ac:dyDescent="0.2">
      <c r="B856" t="s">
        <v>858</v>
      </c>
    </row>
    <row r="857" spans="2:2" x14ac:dyDescent="0.2">
      <c r="B857" t="s">
        <v>912</v>
      </c>
    </row>
    <row r="858" spans="2:2" x14ac:dyDescent="0.2">
      <c r="B858" t="s">
        <v>860</v>
      </c>
    </row>
    <row r="859" spans="2:2" x14ac:dyDescent="0.2">
      <c r="B859" t="s">
        <v>854</v>
      </c>
    </row>
    <row r="860" spans="2:2" x14ac:dyDescent="0.2">
      <c r="B860" t="s">
        <v>955</v>
      </c>
    </row>
    <row r="861" spans="2:2" x14ac:dyDescent="0.2">
      <c r="B861" t="s">
        <v>856</v>
      </c>
    </row>
    <row r="862" spans="2:2" x14ac:dyDescent="0.2">
      <c r="B862" t="s">
        <v>973</v>
      </c>
    </row>
    <row r="863" spans="2:2" x14ac:dyDescent="0.2">
      <c r="B863" t="s">
        <v>858</v>
      </c>
    </row>
    <row r="864" spans="2:2" x14ac:dyDescent="0.2">
      <c r="B864" t="s">
        <v>912</v>
      </c>
    </row>
    <row r="865" spans="2:2" x14ac:dyDescent="0.2">
      <c r="B865" t="s">
        <v>860</v>
      </c>
    </row>
    <row r="866" spans="2:2" x14ac:dyDescent="0.2">
      <c r="B866" t="s">
        <v>854</v>
      </c>
    </row>
    <row r="867" spans="2:2" x14ac:dyDescent="0.2">
      <c r="B867" t="s">
        <v>893</v>
      </c>
    </row>
    <row r="868" spans="2:2" x14ac:dyDescent="0.2">
      <c r="B868" t="s">
        <v>884</v>
      </c>
    </row>
    <row r="869" spans="2:2" x14ac:dyDescent="0.2">
      <c r="B869" t="s">
        <v>933</v>
      </c>
    </row>
    <row r="870" spans="2:2" x14ac:dyDescent="0.2">
      <c r="B870" t="s">
        <v>871</v>
      </c>
    </row>
    <row r="871" spans="2:2" x14ac:dyDescent="0.2">
      <c r="B871" t="s">
        <v>912</v>
      </c>
    </row>
    <row r="872" spans="2:2" x14ac:dyDescent="0.2">
      <c r="B872" t="s">
        <v>860</v>
      </c>
    </row>
    <row r="873" spans="2:2" x14ac:dyDescent="0.2">
      <c r="B873" t="s">
        <v>854</v>
      </c>
    </row>
    <row r="874" spans="2:2" x14ac:dyDescent="0.2">
      <c r="B874" t="s">
        <v>893</v>
      </c>
    </row>
    <row r="875" spans="2:2" x14ac:dyDescent="0.2">
      <c r="B875" t="s">
        <v>884</v>
      </c>
    </row>
    <row r="876" spans="2:2" x14ac:dyDescent="0.2">
      <c r="B876" t="s">
        <v>979</v>
      </c>
    </row>
    <row r="877" spans="2:2" x14ac:dyDescent="0.2">
      <c r="B877" t="s">
        <v>871</v>
      </c>
    </row>
    <row r="878" spans="2:2" x14ac:dyDescent="0.2">
      <c r="B878" t="s">
        <v>912</v>
      </c>
    </row>
    <row r="879" spans="2:2" x14ac:dyDescent="0.2">
      <c r="B879" t="s">
        <v>860</v>
      </c>
    </row>
    <row r="880" spans="2:2" x14ac:dyDescent="0.2">
      <c r="B880" t="s">
        <v>854</v>
      </c>
    </row>
    <row r="881" spans="2:2" x14ac:dyDescent="0.2">
      <c r="B881" t="s">
        <v>970</v>
      </c>
    </row>
    <row r="882" spans="2:2" x14ac:dyDescent="0.2">
      <c r="B882" t="s">
        <v>881</v>
      </c>
    </row>
    <row r="883" spans="2:2" x14ac:dyDescent="0.2">
      <c r="B883" t="s">
        <v>980</v>
      </c>
    </row>
    <row r="884" spans="2:2" x14ac:dyDescent="0.2">
      <c r="B884" t="s">
        <v>858</v>
      </c>
    </row>
    <row r="885" spans="2:2" x14ac:dyDescent="0.2">
      <c r="B885" t="s">
        <v>912</v>
      </c>
    </row>
    <row r="886" spans="2:2" x14ac:dyDescent="0.2">
      <c r="B886" t="s">
        <v>860</v>
      </c>
    </row>
    <row r="887" spans="2:2" x14ac:dyDescent="0.2">
      <c r="B887" t="s">
        <v>854</v>
      </c>
    </row>
    <row r="888" spans="2:2" x14ac:dyDescent="0.2">
      <c r="B888" t="s">
        <v>970</v>
      </c>
    </row>
    <row r="889" spans="2:2" x14ac:dyDescent="0.2">
      <c r="B889" t="s">
        <v>881</v>
      </c>
    </row>
    <row r="890" spans="2:2" x14ac:dyDescent="0.2">
      <c r="B890" t="s">
        <v>981</v>
      </c>
    </row>
    <row r="891" spans="2:2" x14ac:dyDescent="0.2">
      <c r="B891" t="s">
        <v>871</v>
      </c>
    </row>
    <row r="892" spans="2:2" x14ac:dyDescent="0.2">
      <c r="B892" t="s">
        <v>912</v>
      </c>
    </row>
    <row r="893" spans="2:2" x14ac:dyDescent="0.2">
      <c r="B893" t="s">
        <v>860</v>
      </c>
    </row>
    <row r="894" spans="2:2" x14ac:dyDescent="0.2">
      <c r="B894" t="s">
        <v>854</v>
      </c>
    </row>
    <row r="895" spans="2:2" x14ac:dyDescent="0.2">
      <c r="B895" t="s">
        <v>914</v>
      </c>
    </row>
    <row r="896" spans="2:2" x14ac:dyDescent="0.2">
      <c r="B896" t="s">
        <v>862</v>
      </c>
    </row>
    <row r="897" spans="2:2" x14ac:dyDescent="0.2">
      <c r="B897" t="s">
        <v>982</v>
      </c>
    </row>
    <row r="898" spans="2:2" x14ac:dyDescent="0.2">
      <c r="B898" t="s">
        <v>871</v>
      </c>
    </row>
    <row r="899" spans="2:2" x14ac:dyDescent="0.2">
      <c r="B899" t="s">
        <v>912</v>
      </c>
    </row>
    <row r="900" spans="2:2" x14ac:dyDescent="0.2">
      <c r="B900" t="s">
        <v>860</v>
      </c>
    </row>
    <row r="901" spans="2:2" x14ac:dyDescent="0.2">
      <c r="B901" t="s">
        <v>854</v>
      </c>
    </row>
    <row r="902" spans="2:2" x14ac:dyDescent="0.2">
      <c r="B902" t="s">
        <v>900</v>
      </c>
    </row>
    <row r="903" spans="2:2" x14ac:dyDescent="0.2">
      <c r="B903" t="s">
        <v>887</v>
      </c>
    </row>
    <row r="904" spans="2:2" x14ac:dyDescent="0.2">
      <c r="B904" t="s">
        <v>983</v>
      </c>
    </row>
    <row r="905" spans="2:2" x14ac:dyDescent="0.2">
      <c r="B905" t="s">
        <v>871</v>
      </c>
    </row>
    <row r="906" spans="2:2" x14ac:dyDescent="0.2">
      <c r="B906" t="s">
        <v>912</v>
      </c>
    </row>
    <row r="907" spans="2:2" x14ac:dyDescent="0.2">
      <c r="B907" t="s">
        <v>860</v>
      </c>
    </row>
    <row r="908" spans="2:2" x14ac:dyDescent="0.2">
      <c r="B908" t="s">
        <v>854</v>
      </c>
    </row>
    <row r="909" spans="2:2" x14ac:dyDescent="0.2">
      <c r="B909" t="s">
        <v>984</v>
      </c>
    </row>
    <row r="910" spans="2:2" x14ac:dyDescent="0.2">
      <c r="B910" t="s">
        <v>856</v>
      </c>
    </row>
    <row r="911" spans="2:2" x14ac:dyDescent="0.2">
      <c r="B911" t="s">
        <v>985</v>
      </c>
    </row>
    <row r="912" spans="2:2" x14ac:dyDescent="0.2">
      <c r="B912" t="s">
        <v>871</v>
      </c>
    </row>
    <row r="913" spans="2:2" x14ac:dyDescent="0.2">
      <c r="B913" t="s">
        <v>912</v>
      </c>
    </row>
    <row r="914" spans="2:2" x14ac:dyDescent="0.2">
      <c r="B914" t="s">
        <v>860</v>
      </c>
    </row>
    <row r="915" spans="2:2" x14ac:dyDescent="0.2">
      <c r="B915" t="s">
        <v>854</v>
      </c>
    </row>
    <row r="916" spans="2:2" x14ac:dyDescent="0.2">
      <c r="B916" t="s">
        <v>984</v>
      </c>
    </row>
    <row r="917" spans="2:2" x14ac:dyDescent="0.2">
      <c r="B917" t="s">
        <v>856</v>
      </c>
    </row>
    <row r="918" spans="2:2" x14ac:dyDescent="0.2">
      <c r="B918" t="s">
        <v>986</v>
      </c>
    </row>
    <row r="919" spans="2:2" x14ac:dyDescent="0.2">
      <c r="B919" t="s">
        <v>858</v>
      </c>
    </row>
    <row r="920" spans="2:2" x14ac:dyDescent="0.2">
      <c r="B920" t="s">
        <v>912</v>
      </c>
    </row>
    <row r="921" spans="2:2" x14ac:dyDescent="0.2">
      <c r="B921" t="s">
        <v>860</v>
      </c>
    </row>
    <row r="922" spans="2:2" x14ac:dyDescent="0.2">
      <c r="B922" t="s">
        <v>854</v>
      </c>
    </row>
    <row r="923" spans="2:2" x14ac:dyDescent="0.2">
      <c r="B923" t="s">
        <v>866</v>
      </c>
    </row>
    <row r="924" spans="2:2" x14ac:dyDescent="0.2">
      <c r="B924" t="s">
        <v>856</v>
      </c>
    </row>
    <row r="925" spans="2:2" x14ac:dyDescent="0.2">
      <c r="B925" t="s">
        <v>978</v>
      </c>
    </row>
    <row r="926" spans="2:2" x14ac:dyDescent="0.2">
      <c r="B926" t="s">
        <v>871</v>
      </c>
    </row>
    <row r="927" spans="2:2" x14ac:dyDescent="0.2">
      <c r="B927" t="s">
        <v>912</v>
      </c>
    </row>
    <row r="928" spans="2:2" x14ac:dyDescent="0.2">
      <c r="B928" t="s">
        <v>860</v>
      </c>
    </row>
    <row r="929" spans="2:2" x14ac:dyDescent="0.2">
      <c r="B929" t="s">
        <v>854</v>
      </c>
    </row>
    <row r="930" spans="2:2" x14ac:dyDescent="0.2">
      <c r="B930" t="s">
        <v>893</v>
      </c>
    </row>
    <row r="931" spans="2:2" x14ac:dyDescent="0.2">
      <c r="B931" t="s">
        <v>884</v>
      </c>
    </row>
    <row r="932" spans="2:2" x14ac:dyDescent="0.2">
      <c r="B932" t="s">
        <v>987</v>
      </c>
    </row>
    <row r="933" spans="2:2" x14ac:dyDescent="0.2">
      <c r="B933" t="s">
        <v>858</v>
      </c>
    </row>
    <row r="934" spans="2:2" x14ac:dyDescent="0.2">
      <c r="B934" t="s">
        <v>912</v>
      </c>
    </row>
    <row r="935" spans="2:2" x14ac:dyDescent="0.2">
      <c r="B935" t="s">
        <v>860</v>
      </c>
    </row>
    <row r="936" spans="2:2" x14ac:dyDescent="0.2">
      <c r="B936" t="s">
        <v>854</v>
      </c>
    </row>
    <row r="937" spans="2:2" x14ac:dyDescent="0.2">
      <c r="B937" t="s">
        <v>866</v>
      </c>
    </row>
    <row r="938" spans="2:2" x14ac:dyDescent="0.2">
      <c r="B938" t="s">
        <v>856</v>
      </c>
    </row>
    <row r="939" spans="2:2" x14ac:dyDescent="0.2">
      <c r="B939" t="s">
        <v>988</v>
      </c>
    </row>
    <row r="940" spans="2:2" x14ac:dyDescent="0.2">
      <c r="B940" t="s">
        <v>858</v>
      </c>
    </row>
    <row r="941" spans="2:2" x14ac:dyDescent="0.2">
      <c r="B941" t="s">
        <v>912</v>
      </c>
    </row>
    <row r="942" spans="2:2" x14ac:dyDescent="0.2">
      <c r="B942" t="s">
        <v>860</v>
      </c>
    </row>
    <row r="943" spans="2:2" x14ac:dyDescent="0.2">
      <c r="B943" t="s">
        <v>854</v>
      </c>
    </row>
    <row r="944" spans="2:2" x14ac:dyDescent="0.2">
      <c r="B944" t="s">
        <v>872</v>
      </c>
    </row>
    <row r="945" spans="2:2" x14ac:dyDescent="0.2">
      <c r="B945" t="s">
        <v>873</v>
      </c>
    </row>
    <row r="946" spans="2:2" x14ac:dyDescent="0.2">
      <c r="B946" t="s">
        <v>910</v>
      </c>
    </row>
    <row r="947" spans="2:2" x14ac:dyDescent="0.2">
      <c r="B947" t="s">
        <v>871</v>
      </c>
    </row>
    <row r="948" spans="2:2" x14ac:dyDescent="0.2">
      <c r="B948" t="s">
        <v>912</v>
      </c>
    </row>
    <row r="949" spans="2:2" x14ac:dyDescent="0.2">
      <c r="B949" t="s">
        <v>860</v>
      </c>
    </row>
    <row r="950" spans="2:2" x14ac:dyDescent="0.2">
      <c r="B950" t="s">
        <v>854</v>
      </c>
    </row>
    <row r="951" spans="2:2" x14ac:dyDescent="0.2">
      <c r="B951" t="s">
        <v>872</v>
      </c>
    </row>
    <row r="952" spans="2:2" x14ac:dyDescent="0.2">
      <c r="B952" t="s">
        <v>873</v>
      </c>
    </row>
    <row r="953" spans="2:2" x14ac:dyDescent="0.2">
      <c r="B953" t="s">
        <v>895</v>
      </c>
    </row>
    <row r="954" spans="2:2" x14ac:dyDescent="0.2">
      <c r="B954" t="s">
        <v>871</v>
      </c>
    </row>
    <row r="955" spans="2:2" x14ac:dyDescent="0.2">
      <c r="B955" t="s">
        <v>912</v>
      </c>
    </row>
    <row r="956" spans="2:2" x14ac:dyDescent="0.2">
      <c r="B956" t="s">
        <v>860</v>
      </c>
    </row>
    <row r="957" spans="2:2" x14ac:dyDescent="0.2">
      <c r="B957" t="s">
        <v>854</v>
      </c>
    </row>
    <row r="958" spans="2:2" x14ac:dyDescent="0.2">
      <c r="B958" t="s">
        <v>890</v>
      </c>
    </row>
    <row r="959" spans="2:2" x14ac:dyDescent="0.2">
      <c r="B959" t="s">
        <v>887</v>
      </c>
    </row>
    <row r="960" spans="2:2" x14ac:dyDescent="0.2">
      <c r="B960" t="s">
        <v>989</v>
      </c>
    </row>
    <row r="961" spans="2:2" x14ac:dyDescent="0.2">
      <c r="B961" t="s">
        <v>871</v>
      </c>
    </row>
    <row r="962" spans="2:2" x14ac:dyDescent="0.2">
      <c r="B962" t="s">
        <v>912</v>
      </c>
    </row>
    <row r="963" spans="2:2" x14ac:dyDescent="0.2">
      <c r="B963" t="s">
        <v>860</v>
      </c>
    </row>
    <row r="964" spans="2:2" x14ac:dyDescent="0.2">
      <c r="B964" t="s">
        <v>854</v>
      </c>
    </row>
    <row r="965" spans="2:2" x14ac:dyDescent="0.2">
      <c r="B965" t="s">
        <v>890</v>
      </c>
    </row>
    <row r="966" spans="2:2" x14ac:dyDescent="0.2">
      <c r="B966" t="s">
        <v>887</v>
      </c>
    </row>
    <row r="967" spans="2:2" x14ac:dyDescent="0.2">
      <c r="B967" t="s">
        <v>972</v>
      </c>
    </row>
    <row r="968" spans="2:2" x14ac:dyDescent="0.2">
      <c r="B968" t="s">
        <v>871</v>
      </c>
    </row>
    <row r="969" spans="2:2" x14ac:dyDescent="0.2">
      <c r="B969" t="s">
        <v>912</v>
      </c>
    </row>
    <row r="970" spans="2:2" x14ac:dyDescent="0.2">
      <c r="B970" t="s">
        <v>860</v>
      </c>
    </row>
    <row r="971" spans="2:2" x14ac:dyDescent="0.2">
      <c r="B971" t="s">
        <v>854</v>
      </c>
    </row>
    <row r="972" spans="2:2" x14ac:dyDescent="0.2">
      <c r="B972" t="s">
        <v>868</v>
      </c>
    </row>
    <row r="973" spans="2:2" x14ac:dyDescent="0.2">
      <c r="B973" t="s">
        <v>869</v>
      </c>
    </row>
    <row r="974" spans="2:2" x14ac:dyDescent="0.2">
      <c r="B974" t="s">
        <v>990</v>
      </c>
    </row>
    <row r="975" spans="2:2" x14ac:dyDescent="0.2">
      <c r="B975" t="s">
        <v>858</v>
      </c>
    </row>
    <row r="976" spans="2:2" x14ac:dyDescent="0.2">
      <c r="B976" t="s">
        <v>912</v>
      </c>
    </row>
    <row r="977" spans="2:2" x14ac:dyDescent="0.2">
      <c r="B977" t="s">
        <v>860</v>
      </c>
    </row>
    <row r="978" spans="2:2" x14ac:dyDescent="0.2">
      <c r="B978" t="s">
        <v>854</v>
      </c>
    </row>
    <row r="979" spans="2:2" x14ac:dyDescent="0.2">
      <c r="B979" t="s">
        <v>890</v>
      </c>
    </row>
    <row r="980" spans="2:2" x14ac:dyDescent="0.2">
      <c r="B980" t="s">
        <v>887</v>
      </c>
    </row>
    <row r="981" spans="2:2" x14ac:dyDescent="0.2">
      <c r="B981" t="s">
        <v>966</v>
      </c>
    </row>
    <row r="982" spans="2:2" x14ac:dyDescent="0.2">
      <c r="B982" t="s">
        <v>858</v>
      </c>
    </row>
    <row r="983" spans="2:2" x14ac:dyDescent="0.2">
      <c r="B983" t="s">
        <v>912</v>
      </c>
    </row>
    <row r="984" spans="2:2" x14ac:dyDescent="0.2">
      <c r="B984" t="s">
        <v>860</v>
      </c>
    </row>
    <row r="985" spans="2:2" x14ac:dyDescent="0.2">
      <c r="B985" t="s">
        <v>854</v>
      </c>
    </row>
    <row r="986" spans="2:2" x14ac:dyDescent="0.2">
      <c r="B986" t="s">
        <v>890</v>
      </c>
    </row>
    <row r="987" spans="2:2" x14ac:dyDescent="0.2">
      <c r="B987" t="s">
        <v>887</v>
      </c>
    </row>
    <row r="988" spans="2:2" x14ac:dyDescent="0.2">
      <c r="B988" t="s">
        <v>978</v>
      </c>
    </row>
    <row r="989" spans="2:2" x14ac:dyDescent="0.2">
      <c r="B989" t="s">
        <v>871</v>
      </c>
    </row>
    <row r="990" spans="2:2" x14ac:dyDescent="0.2">
      <c r="B990" t="s">
        <v>912</v>
      </c>
    </row>
    <row r="991" spans="2:2" x14ac:dyDescent="0.2">
      <c r="B991" t="s">
        <v>860</v>
      </c>
    </row>
    <row r="992" spans="2:2" x14ac:dyDescent="0.2">
      <c r="B992" t="s">
        <v>854</v>
      </c>
    </row>
    <row r="993" spans="2:2" x14ac:dyDescent="0.2">
      <c r="B993" t="s">
        <v>880</v>
      </c>
    </row>
    <row r="994" spans="2:2" x14ac:dyDescent="0.2">
      <c r="B994" t="s">
        <v>881</v>
      </c>
    </row>
    <row r="995" spans="2:2" x14ac:dyDescent="0.2">
      <c r="B995" t="s">
        <v>991</v>
      </c>
    </row>
    <row r="996" spans="2:2" x14ac:dyDescent="0.2">
      <c r="B996" t="s">
        <v>871</v>
      </c>
    </row>
    <row r="997" spans="2:2" x14ac:dyDescent="0.2">
      <c r="B997" t="s">
        <v>912</v>
      </c>
    </row>
    <row r="998" spans="2:2" x14ac:dyDescent="0.2">
      <c r="B998" t="s">
        <v>860</v>
      </c>
    </row>
    <row r="999" spans="2:2" x14ac:dyDescent="0.2">
      <c r="B999" t="s">
        <v>854</v>
      </c>
    </row>
    <row r="1000" spans="2:2" x14ac:dyDescent="0.2">
      <c r="B1000" t="s">
        <v>880</v>
      </c>
    </row>
    <row r="1001" spans="2:2" x14ac:dyDescent="0.2">
      <c r="B1001" t="s">
        <v>881</v>
      </c>
    </row>
    <row r="1002" spans="2:2" x14ac:dyDescent="0.2">
      <c r="B1002" t="s">
        <v>899</v>
      </c>
    </row>
    <row r="1003" spans="2:2" x14ac:dyDescent="0.2">
      <c r="B1003" t="s">
        <v>858</v>
      </c>
    </row>
    <row r="1004" spans="2:2" x14ac:dyDescent="0.2">
      <c r="B1004" t="s">
        <v>912</v>
      </c>
    </row>
    <row r="1005" spans="2:2" x14ac:dyDescent="0.2">
      <c r="B1005" t="s">
        <v>860</v>
      </c>
    </row>
    <row r="1006" spans="2:2" x14ac:dyDescent="0.2">
      <c r="B1006" t="s">
        <v>854</v>
      </c>
    </row>
    <row r="1007" spans="2:2" x14ac:dyDescent="0.2">
      <c r="B1007" t="s">
        <v>921</v>
      </c>
    </row>
    <row r="1008" spans="2:2" x14ac:dyDescent="0.2">
      <c r="B1008" t="s">
        <v>869</v>
      </c>
    </row>
    <row r="1009" spans="2:2" x14ac:dyDescent="0.2">
      <c r="B1009" t="s">
        <v>981</v>
      </c>
    </row>
    <row r="1010" spans="2:2" x14ac:dyDescent="0.2">
      <c r="B1010" t="s">
        <v>871</v>
      </c>
    </row>
    <row r="1011" spans="2:2" x14ac:dyDescent="0.2">
      <c r="B1011" t="s">
        <v>912</v>
      </c>
    </row>
    <row r="1012" spans="2:2" x14ac:dyDescent="0.2">
      <c r="B1012" t="s">
        <v>860</v>
      </c>
    </row>
    <row r="1013" spans="2:2" x14ac:dyDescent="0.2">
      <c r="B1013" t="s">
        <v>854</v>
      </c>
    </row>
    <row r="1014" spans="2:2" x14ac:dyDescent="0.2">
      <c r="B1014" t="s">
        <v>890</v>
      </c>
    </row>
    <row r="1015" spans="2:2" x14ac:dyDescent="0.2">
      <c r="B1015" t="s">
        <v>887</v>
      </c>
    </row>
    <row r="1016" spans="2:2" x14ac:dyDescent="0.2">
      <c r="B1016" t="s">
        <v>992</v>
      </c>
    </row>
    <row r="1017" spans="2:2" x14ac:dyDescent="0.2">
      <c r="B1017" t="s">
        <v>871</v>
      </c>
    </row>
    <row r="1018" spans="2:2" x14ac:dyDescent="0.2">
      <c r="B1018" t="s">
        <v>912</v>
      </c>
    </row>
    <row r="1019" spans="2:2" x14ac:dyDescent="0.2">
      <c r="B1019" t="s">
        <v>860</v>
      </c>
    </row>
    <row r="1020" spans="2:2" x14ac:dyDescent="0.2">
      <c r="B1020" t="s">
        <v>854</v>
      </c>
    </row>
    <row r="1021" spans="2:2" x14ac:dyDescent="0.2">
      <c r="B1021" t="s">
        <v>893</v>
      </c>
    </row>
    <row r="1022" spans="2:2" x14ac:dyDescent="0.2">
      <c r="B1022" t="s">
        <v>884</v>
      </c>
    </row>
    <row r="1023" spans="2:2" x14ac:dyDescent="0.2">
      <c r="B1023" t="s">
        <v>989</v>
      </c>
    </row>
    <row r="1024" spans="2:2" x14ac:dyDescent="0.2">
      <c r="B1024" t="s">
        <v>858</v>
      </c>
    </row>
    <row r="1025" spans="2:2" x14ac:dyDescent="0.2">
      <c r="B1025" t="s">
        <v>912</v>
      </c>
    </row>
    <row r="1026" spans="2:2" x14ac:dyDescent="0.2">
      <c r="B1026" t="s">
        <v>860</v>
      </c>
    </row>
    <row r="1027" spans="2:2" x14ac:dyDescent="0.2">
      <c r="B1027" t="s">
        <v>854</v>
      </c>
    </row>
    <row r="1028" spans="2:2" x14ac:dyDescent="0.2">
      <c r="B1028" t="s">
        <v>868</v>
      </c>
    </row>
    <row r="1029" spans="2:2" x14ac:dyDescent="0.2">
      <c r="B1029" t="s">
        <v>869</v>
      </c>
    </row>
    <row r="1030" spans="2:2" x14ac:dyDescent="0.2">
      <c r="B1030" t="s">
        <v>993</v>
      </c>
    </row>
    <row r="1031" spans="2:2" x14ac:dyDescent="0.2">
      <c r="B1031" t="s">
        <v>871</v>
      </c>
    </row>
    <row r="1032" spans="2:2" x14ac:dyDescent="0.2">
      <c r="B1032" t="s">
        <v>912</v>
      </c>
    </row>
    <row r="1033" spans="2:2" x14ac:dyDescent="0.2">
      <c r="B1033" t="s">
        <v>860</v>
      </c>
    </row>
    <row r="1034" spans="2:2" x14ac:dyDescent="0.2">
      <c r="B1034" t="s">
        <v>854</v>
      </c>
    </row>
    <row r="1035" spans="2:2" x14ac:dyDescent="0.2">
      <c r="B1035" t="s">
        <v>868</v>
      </c>
    </row>
    <row r="1036" spans="2:2" x14ac:dyDescent="0.2">
      <c r="B1036" t="s">
        <v>869</v>
      </c>
    </row>
    <row r="1037" spans="2:2" x14ac:dyDescent="0.2">
      <c r="B1037" t="s">
        <v>994</v>
      </c>
    </row>
    <row r="1038" spans="2:2" x14ac:dyDescent="0.2">
      <c r="B1038" t="s">
        <v>858</v>
      </c>
    </row>
    <row r="1039" spans="2:2" x14ac:dyDescent="0.2">
      <c r="B1039" t="s">
        <v>912</v>
      </c>
    </row>
    <row r="1040" spans="2:2" x14ac:dyDescent="0.2">
      <c r="B1040" t="s">
        <v>860</v>
      </c>
    </row>
    <row r="1041" spans="2:2" x14ac:dyDescent="0.2">
      <c r="B1041" t="s">
        <v>854</v>
      </c>
    </row>
    <row r="1042" spans="2:2" x14ac:dyDescent="0.2">
      <c r="B1042" t="s">
        <v>890</v>
      </c>
    </row>
    <row r="1043" spans="2:2" x14ac:dyDescent="0.2">
      <c r="B1043" t="s">
        <v>887</v>
      </c>
    </row>
    <row r="1044" spans="2:2" x14ac:dyDescent="0.2">
      <c r="B1044" t="s">
        <v>995</v>
      </c>
    </row>
    <row r="1045" spans="2:2" x14ac:dyDescent="0.2">
      <c r="B1045" t="s">
        <v>871</v>
      </c>
    </row>
    <row r="1046" spans="2:2" x14ac:dyDescent="0.2">
      <c r="B1046" t="s">
        <v>912</v>
      </c>
    </row>
    <row r="1047" spans="2:2" x14ac:dyDescent="0.2">
      <c r="B1047" t="s">
        <v>860</v>
      </c>
    </row>
    <row r="1048" spans="2:2" x14ac:dyDescent="0.2">
      <c r="B1048" t="s">
        <v>854</v>
      </c>
    </row>
    <row r="1049" spans="2:2" x14ac:dyDescent="0.2">
      <c r="B1049" t="s">
        <v>890</v>
      </c>
    </row>
    <row r="1050" spans="2:2" x14ac:dyDescent="0.2">
      <c r="B1050" t="s">
        <v>887</v>
      </c>
    </row>
    <row r="1051" spans="2:2" x14ac:dyDescent="0.2">
      <c r="B1051" t="s">
        <v>996</v>
      </c>
    </row>
    <row r="1052" spans="2:2" x14ac:dyDescent="0.2">
      <c r="B1052" t="s">
        <v>858</v>
      </c>
    </row>
    <row r="1053" spans="2:2" x14ac:dyDescent="0.2">
      <c r="B1053" t="s">
        <v>912</v>
      </c>
    </row>
    <row r="1054" spans="2:2" x14ac:dyDescent="0.2">
      <c r="B1054" t="s">
        <v>860</v>
      </c>
    </row>
    <row r="1055" spans="2:2" x14ac:dyDescent="0.2">
      <c r="B1055" t="s">
        <v>854</v>
      </c>
    </row>
    <row r="1056" spans="2:2" x14ac:dyDescent="0.2">
      <c r="B1056" t="s">
        <v>864</v>
      </c>
    </row>
    <row r="1057" spans="2:2" x14ac:dyDescent="0.2">
      <c r="B1057" t="s">
        <v>862</v>
      </c>
    </row>
    <row r="1058" spans="2:2" x14ac:dyDescent="0.2">
      <c r="B1058" t="s">
        <v>915</v>
      </c>
    </row>
    <row r="1059" spans="2:2" x14ac:dyDescent="0.2">
      <c r="B1059" t="s">
        <v>858</v>
      </c>
    </row>
    <row r="1060" spans="2:2" x14ac:dyDescent="0.2">
      <c r="B1060" t="s">
        <v>912</v>
      </c>
    </row>
    <row r="1061" spans="2:2" x14ac:dyDescent="0.2">
      <c r="B1061" t="s">
        <v>860</v>
      </c>
    </row>
    <row r="1062" spans="2:2" x14ac:dyDescent="0.2">
      <c r="B1062" t="s">
        <v>854</v>
      </c>
    </row>
    <row r="1063" spans="2:2" x14ac:dyDescent="0.2">
      <c r="B1063" t="s">
        <v>868</v>
      </c>
    </row>
    <row r="1064" spans="2:2" x14ac:dyDescent="0.2">
      <c r="B1064" t="s">
        <v>869</v>
      </c>
    </row>
    <row r="1065" spans="2:2" x14ac:dyDescent="0.2">
      <c r="B1065" t="s">
        <v>997</v>
      </c>
    </row>
    <row r="1066" spans="2:2" x14ac:dyDescent="0.2">
      <c r="B1066" t="s">
        <v>871</v>
      </c>
    </row>
    <row r="1067" spans="2:2" x14ac:dyDescent="0.2">
      <c r="B1067" t="s">
        <v>912</v>
      </c>
    </row>
    <row r="1068" spans="2:2" x14ac:dyDescent="0.2">
      <c r="B1068" t="s">
        <v>860</v>
      </c>
    </row>
    <row r="1069" spans="2:2" x14ac:dyDescent="0.2">
      <c r="B1069" t="s">
        <v>854</v>
      </c>
    </row>
    <row r="1070" spans="2:2" x14ac:dyDescent="0.2">
      <c r="B1070" t="s">
        <v>872</v>
      </c>
    </row>
    <row r="1071" spans="2:2" x14ac:dyDescent="0.2">
      <c r="B1071" t="s">
        <v>873</v>
      </c>
    </row>
    <row r="1072" spans="2:2" x14ac:dyDescent="0.2">
      <c r="B1072" t="s">
        <v>958</v>
      </c>
    </row>
    <row r="1073" spans="2:2" x14ac:dyDescent="0.2">
      <c r="B1073" t="s">
        <v>858</v>
      </c>
    </row>
    <row r="1074" spans="2:2" x14ac:dyDescent="0.2">
      <c r="B1074" t="s">
        <v>912</v>
      </c>
    </row>
    <row r="1075" spans="2:2" x14ac:dyDescent="0.2">
      <c r="B1075" t="s">
        <v>860</v>
      </c>
    </row>
    <row r="1076" spans="2:2" x14ac:dyDescent="0.2">
      <c r="B1076" t="s">
        <v>854</v>
      </c>
    </row>
    <row r="1077" spans="2:2" x14ac:dyDescent="0.2">
      <c r="B1077" t="s">
        <v>866</v>
      </c>
    </row>
    <row r="1078" spans="2:2" x14ac:dyDescent="0.2">
      <c r="B1078" t="s">
        <v>856</v>
      </c>
    </row>
    <row r="1079" spans="2:2" x14ac:dyDescent="0.2">
      <c r="B1079" t="s">
        <v>998</v>
      </c>
    </row>
    <row r="1080" spans="2:2" x14ac:dyDescent="0.2">
      <c r="B1080" t="s">
        <v>871</v>
      </c>
    </row>
    <row r="1081" spans="2:2" x14ac:dyDescent="0.2">
      <c r="B1081" t="s">
        <v>912</v>
      </c>
    </row>
    <row r="1082" spans="2:2" x14ac:dyDescent="0.2">
      <c r="B1082" t="s">
        <v>860</v>
      </c>
    </row>
    <row r="1083" spans="2:2" x14ac:dyDescent="0.2">
      <c r="B1083" t="s">
        <v>854</v>
      </c>
    </row>
    <row r="1084" spans="2:2" x14ac:dyDescent="0.2">
      <c r="B1084" t="s">
        <v>866</v>
      </c>
    </row>
    <row r="1085" spans="2:2" x14ac:dyDescent="0.2">
      <c r="B1085" t="s">
        <v>856</v>
      </c>
    </row>
    <row r="1086" spans="2:2" x14ac:dyDescent="0.2">
      <c r="B1086" t="s">
        <v>999</v>
      </c>
    </row>
    <row r="1087" spans="2:2" x14ac:dyDescent="0.2">
      <c r="B1087" t="s">
        <v>871</v>
      </c>
    </row>
    <row r="1088" spans="2:2" x14ac:dyDescent="0.2">
      <c r="B1088" t="s">
        <v>912</v>
      </c>
    </row>
    <row r="1089" spans="2:2" x14ac:dyDescent="0.2">
      <c r="B1089" t="s">
        <v>860</v>
      </c>
    </row>
    <row r="1090" spans="2:2" x14ac:dyDescent="0.2">
      <c r="B1090" t="s">
        <v>854</v>
      </c>
    </row>
    <row r="1091" spans="2:2" x14ac:dyDescent="0.2">
      <c r="B1091" t="s">
        <v>1000</v>
      </c>
    </row>
    <row r="1092" spans="2:2" x14ac:dyDescent="0.2">
      <c r="B1092" t="s">
        <v>884</v>
      </c>
    </row>
    <row r="1093" spans="2:2" x14ac:dyDescent="0.2">
      <c r="B1093" t="s">
        <v>878</v>
      </c>
    </row>
    <row r="1094" spans="2:2" x14ac:dyDescent="0.2">
      <c r="B1094" t="s">
        <v>871</v>
      </c>
    </row>
    <row r="1095" spans="2:2" x14ac:dyDescent="0.2">
      <c r="B1095" t="s">
        <v>912</v>
      </c>
    </row>
    <row r="1096" spans="2:2" x14ac:dyDescent="0.2">
      <c r="B1096" t="s">
        <v>860</v>
      </c>
    </row>
    <row r="1097" spans="2:2" x14ac:dyDescent="0.2">
      <c r="B1097" t="s">
        <v>854</v>
      </c>
    </row>
    <row r="1098" spans="2:2" x14ac:dyDescent="0.2">
      <c r="B1098" t="s">
        <v>970</v>
      </c>
    </row>
    <row r="1099" spans="2:2" x14ac:dyDescent="0.2">
      <c r="B1099" t="s">
        <v>881</v>
      </c>
    </row>
    <row r="1100" spans="2:2" x14ac:dyDescent="0.2">
      <c r="B1100" t="s">
        <v>1001</v>
      </c>
    </row>
    <row r="1101" spans="2:2" x14ac:dyDescent="0.2">
      <c r="B1101" t="s">
        <v>871</v>
      </c>
    </row>
    <row r="1102" spans="2:2" x14ac:dyDescent="0.2">
      <c r="B1102" t="s">
        <v>912</v>
      </c>
    </row>
    <row r="1103" spans="2:2" x14ac:dyDescent="0.2">
      <c r="B1103" t="s">
        <v>860</v>
      </c>
    </row>
    <row r="1104" spans="2:2" x14ac:dyDescent="0.2">
      <c r="B1104" t="s">
        <v>854</v>
      </c>
    </row>
    <row r="1105" spans="2:2" x14ac:dyDescent="0.2">
      <c r="B1105" t="s">
        <v>948</v>
      </c>
    </row>
    <row r="1106" spans="2:2" x14ac:dyDescent="0.2">
      <c r="B1106" t="s">
        <v>887</v>
      </c>
    </row>
    <row r="1107" spans="2:2" x14ac:dyDescent="0.2">
      <c r="B1107" t="s">
        <v>971</v>
      </c>
    </row>
    <row r="1108" spans="2:2" x14ac:dyDescent="0.2">
      <c r="B1108" t="s">
        <v>871</v>
      </c>
    </row>
    <row r="1109" spans="2:2" x14ac:dyDescent="0.2">
      <c r="B1109" t="s">
        <v>912</v>
      </c>
    </row>
    <row r="1110" spans="2:2" x14ac:dyDescent="0.2">
      <c r="B1110" t="s">
        <v>860</v>
      </c>
    </row>
    <row r="1111" spans="2:2" x14ac:dyDescent="0.2">
      <c r="B1111" t="s">
        <v>854</v>
      </c>
    </row>
    <row r="1112" spans="2:2" x14ac:dyDescent="0.2">
      <c r="B1112" t="s">
        <v>921</v>
      </c>
    </row>
    <row r="1113" spans="2:2" x14ac:dyDescent="0.2">
      <c r="B1113" t="s">
        <v>869</v>
      </c>
    </row>
    <row r="1114" spans="2:2" x14ac:dyDescent="0.2">
      <c r="B1114" t="s">
        <v>878</v>
      </c>
    </row>
    <row r="1115" spans="2:2" x14ac:dyDescent="0.2">
      <c r="B1115" t="s">
        <v>858</v>
      </c>
    </row>
    <row r="1116" spans="2:2" x14ac:dyDescent="0.2">
      <c r="B1116" t="s">
        <v>912</v>
      </c>
    </row>
    <row r="1117" spans="2:2" x14ac:dyDescent="0.2">
      <c r="B1117" t="s">
        <v>860</v>
      </c>
    </row>
    <row r="1118" spans="2:2" x14ac:dyDescent="0.2">
      <c r="B1118" t="s">
        <v>854</v>
      </c>
    </row>
    <row r="1119" spans="2:2" x14ac:dyDescent="0.2">
      <c r="B1119" t="s">
        <v>883</v>
      </c>
    </row>
    <row r="1120" spans="2:2" x14ac:dyDescent="0.2">
      <c r="B1120" t="s">
        <v>884</v>
      </c>
    </row>
    <row r="1121" spans="2:2" x14ac:dyDescent="0.2">
      <c r="B1121" t="s">
        <v>1002</v>
      </c>
    </row>
    <row r="1122" spans="2:2" x14ac:dyDescent="0.2">
      <c r="B1122" t="s">
        <v>871</v>
      </c>
    </row>
    <row r="1123" spans="2:2" x14ac:dyDescent="0.2">
      <c r="B1123" t="s">
        <v>912</v>
      </c>
    </row>
    <row r="1124" spans="2:2" x14ac:dyDescent="0.2">
      <c r="B1124" t="s">
        <v>860</v>
      </c>
    </row>
    <row r="1125" spans="2:2" x14ac:dyDescent="0.2">
      <c r="B1125" t="s">
        <v>854</v>
      </c>
    </row>
    <row r="1126" spans="2:2" x14ac:dyDescent="0.2">
      <c r="B1126" t="s">
        <v>866</v>
      </c>
    </row>
    <row r="1127" spans="2:2" x14ac:dyDescent="0.2">
      <c r="B1127" t="s">
        <v>856</v>
      </c>
    </row>
    <row r="1128" spans="2:2" x14ac:dyDescent="0.2">
      <c r="B1128" t="s">
        <v>879</v>
      </c>
    </row>
    <row r="1129" spans="2:2" x14ac:dyDescent="0.2">
      <c r="B1129" t="s">
        <v>858</v>
      </c>
    </row>
    <row r="1130" spans="2:2" x14ac:dyDescent="0.2">
      <c r="B1130" t="s">
        <v>912</v>
      </c>
    </row>
    <row r="1131" spans="2:2" x14ac:dyDescent="0.2">
      <c r="B1131" t="s">
        <v>860</v>
      </c>
    </row>
    <row r="1132" spans="2:2" x14ac:dyDescent="0.2">
      <c r="B1132" t="s">
        <v>854</v>
      </c>
    </row>
    <row r="1133" spans="2:2" x14ac:dyDescent="0.2">
      <c r="B1133" t="s">
        <v>872</v>
      </c>
    </row>
    <row r="1134" spans="2:2" x14ac:dyDescent="0.2">
      <c r="B1134" t="s">
        <v>873</v>
      </c>
    </row>
    <row r="1135" spans="2:2" x14ac:dyDescent="0.2">
      <c r="B1135" t="s">
        <v>941</v>
      </c>
    </row>
    <row r="1136" spans="2:2" x14ac:dyDescent="0.2">
      <c r="B1136" t="s">
        <v>858</v>
      </c>
    </row>
    <row r="1137" spans="2:2" x14ac:dyDescent="0.2">
      <c r="B1137" t="s">
        <v>912</v>
      </c>
    </row>
    <row r="1138" spans="2:2" x14ac:dyDescent="0.2">
      <c r="B1138" t="s">
        <v>860</v>
      </c>
    </row>
    <row r="1139" spans="2:2" x14ac:dyDescent="0.2">
      <c r="B1139" t="s">
        <v>854</v>
      </c>
    </row>
    <row r="1140" spans="2:2" x14ac:dyDescent="0.2">
      <c r="B1140" t="s">
        <v>872</v>
      </c>
    </row>
    <row r="1141" spans="2:2" x14ac:dyDescent="0.2">
      <c r="B1141" t="s">
        <v>873</v>
      </c>
    </row>
    <row r="1142" spans="2:2" x14ac:dyDescent="0.2">
      <c r="B1142" t="s">
        <v>865</v>
      </c>
    </row>
    <row r="1143" spans="2:2" x14ac:dyDescent="0.2">
      <c r="B1143" t="s">
        <v>858</v>
      </c>
    </row>
    <row r="1144" spans="2:2" x14ac:dyDescent="0.2">
      <c r="B1144" t="s">
        <v>912</v>
      </c>
    </row>
    <row r="1145" spans="2:2" x14ac:dyDescent="0.2">
      <c r="B1145" t="s">
        <v>860</v>
      </c>
    </row>
    <row r="1146" spans="2:2" x14ac:dyDescent="0.2">
      <c r="B1146" t="s">
        <v>854</v>
      </c>
    </row>
    <row r="1147" spans="2:2" x14ac:dyDescent="0.2">
      <c r="B1147" t="s">
        <v>872</v>
      </c>
    </row>
    <row r="1148" spans="2:2" x14ac:dyDescent="0.2">
      <c r="B1148" t="s">
        <v>873</v>
      </c>
    </row>
    <row r="1149" spans="2:2" x14ac:dyDescent="0.2">
      <c r="B1149" t="s">
        <v>894</v>
      </c>
    </row>
    <row r="1150" spans="2:2" x14ac:dyDescent="0.2">
      <c r="B1150" t="s">
        <v>871</v>
      </c>
    </row>
    <row r="1151" spans="2:2" x14ac:dyDescent="0.2">
      <c r="B1151" t="s">
        <v>912</v>
      </c>
    </row>
    <row r="1152" spans="2:2" x14ac:dyDescent="0.2">
      <c r="B1152" t="s">
        <v>860</v>
      </c>
    </row>
    <row r="1153" spans="2:2" x14ac:dyDescent="0.2">
      <c r="B1153" t="s">
        <v>854</v>
      </c>
    </row>
    <row r="1154" spans="2:2" x14ac:dyDescent="0.2">
      <c r="B1154" t="s">
        <v>906</v>
      </c>
    </row>
    <row r="1155" spans="2:2" x14ac:dyDescent="0.2">
      <c r="B1155" t="s">
        <v>869</v>
      </c>
    </row>
    <row r="1156" spans="2:2" x14ac:dyDescent="0.2">
      <c r="B1156" t="s">
        <v>986</v>
      </c>
    </row>
    <row r="1157" spans="2:2" x14ac:dyDescent="0.2">
      <c r="B1157" t="s">
        <v>858</v>
      </c>
    </row>
    <row r="1158" spans="2:2" x14ac:dyDescent="0.2">
      <c r="B1158" t="s">
        <v>912</v>
      </c>
    </row>
    <row r="1159" spans="2:2" x14ac:dyDescent="0.2">
      <c r="B1159" t="s">
        <v>860</v>
      </c>
    </row>
    <row r="1160" spans="2:2" x14ac:dyDescent="0.2">
      <c r="B1160" t="s">
        <v>854</v>
      </c>
    </row>
    <row r="1161" spans="2:2" x14ac:dyDescent="0.2">
      <c r="B1161" t="s">
        <v>890</v>
      </c>
    </row>
    <row r="1162" spans="2:2" x14ac:dyDescent="0.2">
      <c r="B1162" t="s">
        <v>887</v>
      </c>
    </row>
    <row r="1163" spans="2:2" x14ac:dyDescent="0.2">
      <c r="B1163" t="s">
        <v>882</v>
      </c>
    </row>
    <row r="1164" spans="2:2" x14ac:dyDescent="0.2">
      <c r="B1164" t="s">
        <v>871</v>
      </c>
    </row>
    <row r="1165" spans="2:2" x14ac:dyDescent="0.2">
      <c r="B1165" t="s">
        <v>912</v>
      </c>
    </row>
    <row r="1166" spans="2:2" x14ac:dyDescent="0.2">
      <c r="B1166" t="s">
        <v>860</v>
      </c>
    </row>
    <row r="1167" spans="2:2" x14ac:dyDescent="0.2">
      <c r="B1167" t="s">
        <v>854</v>
      </c>
    </row>
    <row r="1168" spans="2:2" x14ac:dyDescent="0.2">
      <c r="B1168" t="s">
        <v>868</v>
      </c>
    </row>
    <row r="1169" spans="2:2" x14ac:dyDescent="0.2">
      <c r="B1169" t="s">
        <v>869</v>
      </c>
    </row>
    <row r="1170" spans="2:2" x14ac:dyDescent="0.2">
      <c r="B1170" t="s">
        <v>894</v>
      </c>
    </row>
    <row r="1171" spans="2:2" x14ac:dyDescent="0.2">
      <c r="B1171" t="s">
        <v>871</v>
      </c>
    </row>
    <row r="1172" spans="2:2" x14ac:dyDescent="0.2">
      <c r="B1172" t="s">
        <v>912</v>
      </c>
    </row>
    <row r="1173" spans="2:2" x14ac:dyDescent="0.2">
      <c r="B1173" t="s">
        <v>860</v>
      </c>
    </row>
    <row r="1174" spans="2:2" x14ac:dyDescent="0.2">
      <c r="B1174" t="s">
        <v>854</v>
      </c>
    </row>
    <row r="1175" spans="2:2" x14ac:dyDescent="0.2">
      <c r="B1175" t="s">
        <v>880</v>
      </c>
    </row>
    <row r="1176" spans="2:2" x14ac:dyDescent="0.2">
      <c r="B1176" t="s">
        <v>881</v>
      </c>
    </row>
    <row r="1177" spans="2:2" x14ac:dyDescent="0.2">
      <c r="B1177" t="s">
        <v>894</v>
      </c>
    </row>
    <row r="1178" spans="2:2" x14ac:dyDescent="0.2">
      <c r="B1178" t="s">
        <v>871</v>
      </c>
    </row>
    <row r="1179" spans="2:2" x14ac:dyDescent="0.2">
      <c r="B1179" t="s">
        <v>912</v>
      </c>
    </row>
    <row r="1180" spans="2:2" x14ac:dyDescent="0.2">
      <c r="B1180" t="s">
        <v>860</v>
      </c>
    </row>
    <row r="1181" spans="2:2" x14ac:dyDescent="0.2">
      <c r="B1181" t="s">
        <v>854</v>
      </c>
    </row>
    <row r="1182" spans="2:2" x14ac:dyDescent="0.2">
      <c r="B1182" t="s">
        <v>880</v>
      </c>
    </row>
    <row r="1183" spans="2:2" x14ac:dyDescent="0.2">
      <c r="B1183" t="s">
        <v>881</v>
      </c>
    </row>
    <row r="1184" spans="2:2" x14ac:dyDescent="0.2">
      <c r="B1184" t="s">
        <v>1003</v>
      </c>
    </row>
    <row r="1185" spans="2:2" x14ac:dyDescent="0.2">
      <c r="B1185" t="s">
        <v>871</v>
      </c>
    </row>
    <row r="1186" spans="2:2" x14ac:dyDescent="0.2">
      <c r="B1186" t="s">
        <v>912</v>
      </c>
    </row>
    <row r="1187" spans="2:2" x14ac:dyDescent="0.2">
      <c r="B1187" t="s">
        <v>860</v>
      </c>
    </row>
    <row r="1188" spans="2:2" x14ac:dyDescent="0.2">
      <c r="B1188" t="s">
        <v>854</v>
      </c>
    </row>
    <row r="1189" spans="2:2" x14ac:dyDescent="0.2">
      <c r="B1189" t="s">
        <v>868</v>
      </c>
    </row>
    <row r="1190" spans="2:2" x14ac:dyDescent="0.2">
      <c r="B1190" t="s">
        <v>869</v>
      </c>
    </row>
    <row r="1191" spans="2:2" x14ac:dyDescent="0.2">
      <c r="B1191" t="s">
        <v>1004</v>
      </c>
    </row>
    <row r="1192" spans="2:2" x14ac:dyDescent="0.2">
      <c r="B1192" t="s">
        <v>871</v>
      </c>
    </row>
    <row r="1193" spans="2:2" x14ac:dyDescent="0.2">
      <c r="B1193" t="s">
        <v>912</v>
      </c>
    </row>
    <row r="1194" spans="2:2" x14ac:dyDescent="0.2">
      <c r="B1194" t="s">
        <v>860</v>
      </c>
    </row>
    <row r="1195" spans="2:2" x14ac:dyDescent="0.2">
      <c r="B1195" t="s">
        <v>854</v>
      </c>
    </row>
    <row r="1196" spans="2:2" x14ac:dyDescent="0.2">
      <c r="B1196" t="s">
        <v>880</v>
      </c>
    </row>
    <row r="1197" spans="2:2" x14ac:dyDescent="0.2">
      <c r="B1197" t="s">
        <v>881</v>
      </c>
    </row>
    <row r="1198" spans="2:2" x14ac:dyDescent="0.2">
      <c r="B1198" t="s">
        <v>1005</v>
      </c>
    </row>
    <row r="1199" spans="2:2" x14ac:dyDescent="0.2">
      <c r="B1199" t="s">
        <v>858</v>
      </c>
    </row>
    <row r="1200" spans="2:2" x14ac:dyDescent="0.2">
      <c r="B1200" t="s">
        <v>912</v>
      </c>
    </row>
    <row r="1201" spans="2:2" x14ac:dyDescent="0.2">
      <c r="B1201" t="s">
        <v>860</v>
      </c>
    </row>
    <row r="1202" spans="2:2" x14ac:dyDescent="0.2">
      <c r="B1202" t="s">
        <v>854</v>
      </c>
    </row>
    <row r="1203" spans="2:2" x14ac:dyDescent="0.2">
      <c r="B1203" t="s">
        <v>880</v>
      </c>
    </row>
    <row r="1204" spans="2:2" x14ac:dyDescent="0.2">
      <c r="B1204" t="s">
        <v>881</v>
      </c>
    </row>
    <row r="1205" spans="2:2" x14ac:dyDescent="0.2">
      <c r="B1205" t="s">
        <v>1006</v>
      </c>
    </row>
    <row r="1206" spans="2:2" x14ac:dyDescent="0.2">
      <c r="B1206" t="s">
        <v>871</v>
      </c>
    </row>
    <row r="1207" spans="2:2" x14ac:dyDescent="0.2">
      <c r="B1207" t="s">
        <v>912</v>
      </c>
    </row>
    <row r="1208" spans="2:2" x14ac:dyDescent="0.2">
      <c r="B1208" t="s">
        <v>860</v>
      </c>
    </row>
    <row r="1209" spans="2:2" x14ac:dyDescent="0.2">
      <c r="B1209" t="s">
        <v>854</v>
      </c>
    </row>
    <row r="1210" spans="2:2" x14ac:dyDescent="0.2">
      <c r="B1210" t="s">
        <v>864</v>
      </c>
    </row>
    <row r="1211" spans="2:2" x14ac:dyDescent="0.2">
      <c r="B1211" t="s">
        <v>862</v>
      </c>
    </row>
    <row r="1212" spans="2:2" x14ac:dyDescent="0.2">
      <c r="B1212" t="s">
        <v>894</v>
      </c>
    </row>
    <row r="1213" spans="2:2" x14ac:dyDescent="0.2">
      <c r="B1213" t="s">
        <v>871</v>
      </c>
    </row>
    <row r="1214" spans="2:2" x14ac:dyDescent="0.2">
      <c r="B1214" t="s">
        <v>912</v>
      </c>
    </row>
    <row r="1215" spans="2:2" x14ac:dyDescent="0.2">
      <c r="B1215" t="s">
        <v>860</v>
      </c>
    </row>
    <row r="1216" spans="2:2" x14ac:dyDescent="0.2">
      <c r="B1216" t="s">
        <v>854</v>
      </c>
    </row>
    <row r="1217" spans="2:2" x14ac:dyDescent="0.2">
      <c r="B1217" t="s">
        <v>864</v>
      </c>
    </row>
    <row r="1218" spans="2:2" x14ac:dyDescent="0.2">
      <c r="B1218" t="s">
        <v>862</v>
      </c>
    </row>
    <row r="1219" spans="2:2" x14ac:dyDescent="0.2">
      <c r="B1219" t="s">
        <v>918</v>
      </c>
    </row>
    <row r="1220" spans="2:2" x14ac:dyDescent="0.2">
      <c r="B1220" t="s">
        <v>858</v>
      </c>
    </row>
    <row r="1221" spans="2:2" x14ac:dyDescent="0.2">
      <c r="B1221" t="s">
        <v>912</v>
      </c>
    </row>
    <row r="1222" spans="2:2" x14ac:dyDescent="0.2">
      <c r="B1222" t="s">
        <v>860</v>
      </c>
    </row>
    <row r="1223" spans="2:2" x14ac:dyDescent="0.2">
      <c r="B1223" t="s">
        <v>854</v>
      </c>
    </row>
    <row r="1224" spans="2:2" x14ac:dyDescent="0.2">
      <c r="B1224" t="s">
        <v>864</v>
      </c>
    </row>
    <row r="1225" spans="2:2" x14ac:dyDescent="0.2">
      <c r="B1225" t="s">
        <v>862</v>
      </c>
    </row>
    <row r="1226" spans="2:2" x14ac:dyDescent="0.2">
      <c r="B1226" t="s">
        <v>1007</v>
      </c>
    </row>
    <row r="1227" spans="2:2" x14ac:dyDescent="0.2">
      <c r="B1227" t="s">
        <v>858</v>
      </c>
    </row>
    <row r="1228" spans="2:2" x14ac:dyDescent="0.2">
      <c r="B1228" t="s">
        <v>912</v>
      </c>
    </row>
    <row r="1229" spans="2:2" x14ac:dyDescent="0.2">
      <c r="B1229" t="s">
        <v>860</v>
      </c>
    </row>
    <row r="1230" spans="2:2" x14ac:dyDescent="0.2">
      <c r="B1230" t="s">
        <v>854</v>
      </c>
    </row>
    <row r="1231" spans="2:2" x14ac:dyDescent="0.2">
      <c r="B1231" t="s">
        <v>864</v>
      </c>
    </row>
    <row r="1232" spans="2:2" x14ac:dyDescent="0.2">
      <c r="B1232" t="s">
        <v>862</v>
      </c>
    </row>
    <row r="1233" spans="2:2" x14ac:dyDescent="0.2">
      <c r="B1233" t="s">
        <v>1004</v>
      </c>
    </row>
    <row r="1234" spans="2:2" x14ac:dyDescent="0.2">
      <c r="B1234" t="s">
        <v>871</v>
      </c>
    </row>
    <row r="1235" spans="2:2" x14ac:dyDescent="0.2">
      <c r="B1235" t="s">
        <v>912</v>
      </c>
    </row>
    <row r="1236" spans="2:2" x14ac:dyDescent="0.2">
      <c r="B1236" t="s">
        <v>860</v>
      </c>
    </row>
    <row r="1237" spans="2:2" x14ac:dyDescent="0.2">
      <c r="B1237" t="s">
        <v>854</v>
      </c>
    </row>
    <row r="1238" spans="2:2" x14ac:dyDescent="0.2">
      <c r="B1238" t="s">
        <v>883</v>
      </c>
    </row>
    <row r="1239" spans="2:2" x14ac:dyDescent="0.2">
      <c r="B1239" t="s">
        <v>884</v>
      </c>
    </row>
    <row r="1240" spans="2:2" x14ac:dyDescent="0.2">
      <c r="B1240" t="s">
        <v>1008</v>
      </c>
    </row>
    <row r="1241" spans="2:2" x14ac:dyDescent="0.2">
      <c r="B1241" t="s">
        <v>871</v>
      </c>
    </row>
    <row r="1242" spans="2:2" x14ac:dyDescent="0.2">
      <c r="B1242" t="s">
        <v>912</v>
      </c>
    </row>
    <row r="1243" spans="2:2" x14ac:dyDescent="0.2">
      <c r="B1243" t="s">
        <v>860</v>
      </c>
    </row>
    <row r="1244" spans="2:2" x14ac:dyDescent="0.2">
      <c r="B1244" t="s">
        <v>854</v>
      </c>
    </row>
    <row r="1245" spans="2:2" x14ac:dyDescent="0.2">
      <c r="B1245" t="s">
        <v>883</v>
      </c>
    </row>
    <row r="1246" spans="2:2" x14ac:dyDescent="0.2">
      <c r="B1246" t="s">
        <v>884</v>
      </c>
    </row>
    <row r="1247" spans="2:2" x14ac:dyDescent="0.2">
      <c r="B1247" t="s">
        <v>1009</v>
      </c>
    </row>
    <row r="1248" spans="2:2" x14ac:dyDescent="0.2">
      <c r="B1248" t="s">
        <v>858</v>
      </c>
    </row>
    <row r="1249" spans="2:2" x14ac:dyDescent="0.2">
      <c r="B1249" t="s">
        <v>912</v>
      </c>
    </row>
    <row r="1250" spans="2:2" x14ac:dyDescent="0.2">
      <c r="B1250" t="s">
        <v>860</v>
      </c>
    </row>
    <row r="1251" spans="2:2" x14ac:dyDescent="0.2">
      <c r="B1251" t="s">
        <v>854</v>
      </c>
    </row>
    <row r="1252" spans="2:2" x14ac:dyDescent="0.2">
      <c r="B1252" t="s">
        <v>864</v>
      </c>
    </row>
    <row r="1253" spans="2:2" x14ac:dyDescent="0.2">
      <c r="B1253" t="s">
        <v>862</v>
      </c>
    </row>
    <row r="1254" spans="2:2" x14ac:dyDescent="0.2">
      <c r="B1254" t="s">
        <v>1010</v>
      </c>
    </row>
    <row r="1255" spans="2:2" x14ac:dyDescent="0.2">
      <c r="B1255" t="s">
        <v>871</v>
      </c>
    </row>
    <row r="1256" spans="2:2" x14ac:dyDescent="0.2">
      <c r="B1256" t="s">
        <v>912</v>
      </c>
    </row>
    <row r="1257" spans="2:2" x14ac:dyDescent="0.2">
      <c r="B1257" t="s">
        <v>860</v>
      </c>
    </row>
    <row r="1258" spans="2:2" x14ac:dyDescent="0.2">
      <c r="B1258" t="s">
        <v>854</v>
      </c>
    </row>
    <row r="1259" spans="2:2" x14ac:dyDescent="0.2">
      <c r="B1259" t="s">
        <v>883</v>
      </c>
    </row>
    <row r="1260" spans="2:2" x14ac:dyDescent="0.2">
      <c r="B1260" t="s">
        <v>884</v>
      </c>
    </row>
    <row r="1261" spans="2:2" x14ac:dyDescent="0.2">
      <c r="B1261" t="s">
        <v>1008</v>
      </c>
    </row>
    <row r="1262" spans="2:2" x14ac:dyDescent="0.2">
      <c r="B1262" t="s">
        <v>871</v>
      </c>
    </row>
    <row r="1263" spans="2:2" x14ac:dyDescent="0.2">
      <c r="B1263" t="s">
        <v>912</v>
      </c>
    </row>
    <row r="1264" spans="2:2" x14ac:dyDescent="0.2">
      <c r="B1264" t="s">
        <v>860</v>
      </c>
    </row>
    <row r="1265" spans="2:2" x14ac:dyDescent="0.2">
      <c r="B1265" t="s">
        <v>854</v>
      </c>
    </row>
    <row r="1266" spans="2:2" x14ac:dyDescent="0.2">
      <c r="B1266" t="s">
        <v>883</v>
      </c>
    </row>
    <row r="1267" spans="2:2" x14ac:dyDescent="0.2">
      <c r="B1267" t="s">
        <v>884</v>
      </c>
    </row>
    <row r="1268" spans="2:2" x14ac:dyDescent="0.2">
      <c r="B1268" t="s">
        <v>971</v>
      </c>
    </row>
    <row r="1269" spans="2:2" x14ac:dyDescent="0.2">
      <c r="B1269" t="s">
        <v>871</v>
      </c>
    </row>
    <row r="1270" spans="2:2" x14ac:dyDescent="0.2">
      <c r="B1270" t="s">
        <v>912</v>
      </c>
    </row>
    <row r="1271" spans="2:2" x14ac:dyDescent="0.2">
      <c r="B1271" t="s">
        <v>860</v>
      </c>
    </row>
    <row r="1272" spans="2:2" x14ac:dyDescent="0.2">
      <c r="B1272" t="s">
        <v>854</v>
      </c>
    </row>
    <row r="1273" spans="2:2" x14ac:dyDescent="0.2">
      <c r="B1273" t="s">
        <v>909</v>
      </c>
    </row>
    <row r="1274" spans="2:2" x14ac:dyDescent="0.2">
      <c r="B1274" t="s">
        <v>856</v>
      </c>
    </row>
    <row r="1275" spans="2:2" x14ac:dyDescent="0.2">
      <c r="B1275" t="s">
        <v>963</v>
      </c>
    </row>
    <row r="1276" spans="2:2" x14ac:dyDescent="0.2">
      <c r="B1276" t="s">
        <v>858</v>
      </c>
    </row>
    <row r="1277" spans="2:2" x14ac:dyDescent="0.2">
      <c r="B1277" t="s">
        <v>912</v>
      </c>
    </row>
    <row r="1278" spans="2:2" x14ac:dyDescent="0.2">
      <c r="B1278" t="s">
        <v>860</v>
      </c>
    </row>
    <row r="1279" spans="2:2" x14ac:dyDescent="0.2">
      <c r="B1279" t="s">
        <v>854</v>
      </c>
    </row>
    <row r="1280" spans="2:2" x14ac:dyDescent="0.2">
      <c r="B1280" t="s">
        <v>909</v>
      </c>
    </row>
    <row r="1281" spans="2:2" x14ac:dyDescent="0.2">
      <c r="B1281" t="s">
        <v>856</v>
      </c>
    </row>
    <row r="1282" spans="2:2" x14ac:dyDescent="0.2">
      <c r="B1282" t="s">
        <v>1011</v>
      </c>
    </row>
    <row r="1283" spans="2:2" x14ac:dyDescent="0.2">
      <c r="B1283" t="s">
        <v>858</v>
      </c>
    </row>
    <row r="1284" spans="2:2" x14ac:dyDescent="0.2">
      <c r="B1284" t="s">
        <v>912</v>
      </c>
    </row>
    <row r="1285" spans="2:2" x14ac:dyDescent="0.2">
      <c r="B1285" t="s">
        <v>860</v>
      </c>
    </row>
    <row r="1286" spans="2:2" x14ac:dyDescent="0.2">
      <c r="B1286" t="s">
        <v>854</v>
      </c>
    </row>
    <row r="1287" spans="2:2" x14ac:dyDescent="0.2">
      <c r="B1287" t="s">
        <v>909</v>
      </c>
    </row>
    <row r="1288" spans="2:2" x14ac:dyDescent="0.2">
      <c r="B1288" t="s">
        <v>856</v>
      </c>
    </row>
    <row r="1289" spans="2:2" x14ac:dyDescent="0.2">
      <c r="B1289" t="s">
        <v>1008</v>
      </c>
    </row>
    <row r="1290" spans="2:2" x14ac:dyDescent="0.2">
      <c r="B1290" t="s">
        <v>871</v>
      </c>
    </row>
    <row r="1291" spans="2:2" x14ac:dyDescent="0.2">
      <c r="B1291" t="s">
        <v>912</v>
      </c>
    </row>
    <row r="1292" spans="2:2" x14ac:dyDescent="0.2">
      <c r="B1292" t="s">
        <v>860</v>
      </c>
    </row>
    <row r="1293" spans="2:2" x14ac:dyDescent="0.2">
      <c r="B1293" t="s">
        <v>854</v>
      </c>
    </row>
    <row r="1294" spans="2:2" x14ac:dyDescent="0.2">
      <c r="B1294" t="s">
        <v>929</v>
      </c>
    </row>
    <row r="1295" spans="2:2" x14ac:dyDescent="0.2">
      <c r="B1295" t="s">
        <v>873</v>
      </c>
    </row>
    <row r="1296" spans="2:2" x14ac:dyDescent="0.2">
      <c r="B1296" t="s">
        <v>1012</v>
      </c>
    </row>
    <row r="1297" spans="2:2" x14ac:dyDescent="0.2">
      <c r="B1297" t="s">
        <v>858</v>
      </c>
    </row>
    <row r="1298" spans="2:2" x14ac:dyDescent="0.2">
      <c r="B1298" t="s">
        <v>912</v>
      </c>
    </row>
    <row r="1299" spans="2:2" x14ac:dyDescent="0.2">
      <c r="B1299" t="s">
        <v>860</v>
      </c>
    </row>
    <row r="1300" spans="2:2" x14ac:dyDescent="0.2">
      <c r="B1300" t="s">
        <v>854</v>
      </c>
    </row>
    <row r="1301" spans="2:2" x14ac:dyDescent="0.2">
      <c r="B1301" t="s">
        <v>929</v>
      </c>
    </row>
    <row r="1302" spans="2:2" x14ac:dyDescent="0.2">
      <c r="B1302" t="s">
        <v>873</v>
      </c>
    </row>
    <row r="1303" spans="2:2" x14ac:dyDescent="0.2">
      <c r="B1303" t="s">
        <v>878</v>
      </c>
    </row>
    <row r="1304" spans="2:2" x14ac:dyDescent="0.2">
      <c r="B1304" t="s">
        <v>871</v>
      </c>
    </row>
    <row r="1305" spans="2:2" x14ac:dyDescent="0.2">
      <c r="B1305" t="s">
        <v>912</v>
      </c>
    </row>
    <row r="1306" spans="2:2" x14ac:dyDescent="0.2">
      <c r="B1306" t="s">
        <v>860</v>
      </c>
    </row>
    <row r="1307" spans="2:2" x14ac:dyDescent="0.2">
      <c r="B1307" t="s">
        <v>854</v>
      </c>
    </row>
    <row r="1308" spans="2:2" x14ac:dyDescent="0.2">
      <c r="B1308" t="s">
        <v>929</v>
      </c>
    </row>
    <row r="1309" spans="2:2" x14ac:dyDescent="0.2">
      <c r="B1309" t="s">
        <v>873</v>
      </c>
    </row>
    <row r="1310" spans="2:2" x14ac:dyDescent="0.2">
      <c r="B1310" t="s">
        <v>1013</v>
      </c>
    </row>
    <row r="1311" spans="2:2" x14ac:dyDescent="0.2">
      <c r="B1311" t="s">
        <v>871</v>
      </c>
    </row>
    <row r="1312" spans="2:2" x14ac:dyDescent="0.2">
      <c r="B1312" t="s">
        <v>912</v>
      </c>
    </row>
    <row r="1313" spans="2:2" x14ac:dyDescent="0.2">
      <c r="B1313" t="s">
        <v>860</v>
      </c>
    </row>
    <row r="1314" spans="2:2" x14ac:dyDescent="0.2">
      <c r="B1314" t="s">
        <v>854</v>
      </c>
    </row>
    <row r="1315" spans="2:2" x14ac:dyDescent="0.2">
      <c r="B1315" t="s">
        <v>929</v>
      </c>
    </row>
    <row r="1316" spans="2:2" x14ac:dyDescent="0.2">
      <c r="B1316" t="s">
        <v>873</v>
      </c>
    </row>
    <row r="1317" spans="2:2" x14ac:dyDescent="0.2">
      <c r="B1317" t="s">
        <v>879</v>
      </c>
    </row>
    <row r="1318" spans="2:2" x14ac:dyDescent="0.2">
      <c r="B1318" t="s">
        <v>858</v>
      </c>
    </row>
    <row r="1319" spans="2:2" x14ac:dyDescent="0.2">
      <c r="B1319" t="s">
        <v>912</v>
      </c>
    </row>
    <row r="1320" spans="2:2" x14ac:dyDescent="0.2">
      <c r="B1320" t="s">
        <v>860</v>
      </c>
    </row>
    <row r="1321" spans="2:2" x14ac:dyDescent="0.2">
      <c r="B1321" t="s">
        <v>854</v>
      </c>
    </row>
    <row r="1322" spans="2:2" x14ac:dyDescent="0.2">
      <c r="B1322" t="s">
        <v>948</v>
      </c>
    </row>
    <row r="1323" spans="2:2" x14ac:dyDescent="0.2">
      <c r="B1323" t="s">
        <v>887</v>
      </c>
    </row>
    <row r="1324" spans="2:2" x14ac:dyDescent="0.2">
      <c r="B1324" t="s">
        <v>1014</v>
      </c>
    </row>
    <row r="1325" spans="2:2" x14ac:dyDescent="0.2">
      <c r="B1325" t="s">
        <v>858</v>
      </c>
    </row>
    <row r="1326" spans="2:2" x14ac:dyDescent="0.2">
      <c r="B1326" t="s">
        <v>912</v>
      </c>
    </row>
    <row r="1327" spans="2:2" x14ac:dyDescent="0.2">
      <c r="B1327" t="s">
        <v>860</v>
      </c>
    </row>
    <row r="1328" spans="2:2" x14ac:dyDescent="0.2">
      <c r="B1328" t="s">
        <v>854</v>
      </c>
    </row>
    <row r="1329" spans="2:2" x14ac:dyDescent="0.2">
      <c r="B1329" t="s">
        <v>948</v>
      </c>
    </row>
    <row r="1330" spans="2:2" x14ac:dyDescent="0.2">
      <c r="B1330" t="s">
        <v>887</v>
      </c>
    </row>
    <row r="1331" spans="2:2" x14ac:dyDescent="0.2">
      <c r="B1331" t="s">
        <v>1015</v>
      </c>
    </row>
    <row r="1332" spans="2:2" x14ac:dyDescent="0.2">
      <c r="B1332" t="s">
        <v>858</v>
      </c>
    </row>
    <row r="1333" spans="2:2" x14ac:dyDescent="0.2">
      <c r="B1333" t="s">
        <v>912</v>
      </c>
    </row>
    <row r="1334" spans="2:2" x14ac:dyDescent="0.2">
      <c r="B1334" t="s">
        <v>860</v>
      </c>
    </row>
    <row r="1335" spans="2:2" x14ac:dyDescent="0.2">
      <c r="B1335" t="s">
        <v>854</v>
      </c>
    </row>
    <row r="1336" spans="2:2" x14ac:dyDescent="0.2">
      <c r="B1336" t="s">
        <v>948</v>
      </c>
    </row>
    <row r="1337" spans="2:2" x14ac:dyDescent="0.2">
      <c r="B1337" t="s">
        <v>887</v>
      </c>
    </row>
    <row r="1338" spans="2:2" x14ac:dyDescent="0.2">
      <c r="B1338" t="s">
        <v>877</v>
      </c>
    </row>
    <row r="1339" spans="2:2" x14ac:dyDescent="0.2">
      <c r="B1339" t="s">
        <v>871</v>
      </c>
    </row>
    <row r="1340" spans="2:2" x14ac:dyDescent="0.2">
      <c r="B1340" t="s">
        <v>912</v>
      </c>
    </row>
    <row r="1341" spans="2:2" x14ac:dyDescent="0.2">
      <c r="B1341" t="s">
        <v>860</v>
      </c>
    </row>
    <row r="1342" spans="2:2" x14ac:dyDescent="0.2">
      <c r="B1342" t="s">
        <v>854</v>
      </c>
    </row>
    <row r="1343" spans="2:2" x14ac:dyDescent="0.2">
      <c r="B1343" t="s">
        <v>883</v>
      </c>
    </row>
    <row r="1344" spans="2:2" x14ac:dyDescent="0.2">
      <c r="B1344" t="s">
        <v>884</v>
      </c>
    </row>
    <row r="1345" spans="2:2" x14ac:dyDescent="0.2">
      <c r="B1345" t="s">
        <v>882</v>
      </c>
    </row>
    <row r="1346" spans="2:2" x14ac:dyDescent="0.2">
      <c r="B1346" t="s">
        <v>858</v>
      </c>
    </row>
    <row r="1347" spans="2:2" x14ac:dyDescent="0.2">
      <c r="B1347" t="s">
        <v>912</v>
      </c>
    </row>
    <row r="1348" spans="2:2" x14ac:dyDescent="0.2">
      <c r="B1348" t="s">
        <v>860</v>
      </c>
    </row>
    <row r="1349" spans="2:2" x14ac:dyDescent="0.2">
      <c r="B1349" t="s">
        <v>854</v>
      </c>
    </row>
    <row r="1350" spans="2:2" x14ac:dyDescent="0.2">
      <c r="B1350" t="s">
        <v>909</v>
      </c>
    </row>
    <row r="1351" spans="2:2" x14ac:dyDescent="0.2">
      <c r="B1351" t="s">
        <v>856</v>
      </c>
    </row>
    <row r="1352" spans="2:2" x14ac:dyDescent="0.2">
      <c r="B1352" t="s">
        <v>1011</v>
      </c>
    </row>
    <row r="1353" spans="2:2" x14ac:dyDescent="0.2">
      <c r="B1353" t="s">
        <v>871</v>
      </c>
    </row>
    <row r="1354" spans="2:2" x14ac:dyDescent="0.2">
      <c r="B1354" t="s">
        <v>912</v>
      </c>
    </row>
    <row r="1355" spans="2:2" x14ac:dyDescent="0.2">
      <c r="B1355" t="s">
        <v>860</v>
      </c>
    </row>
    <row r="1356" spans="2:2" x14ac:dyDescent="0.2">
      <c r="B1356" t="s">
        <v>854</v>
      </c>
    </row>
    <row r="1357" spans="2:2" x14ac:dyDescent="0.2">
      <c r="B1357" t="s">
        <v>906</v>
      </c>
    </row>
    <row r="1358" spans="2:2" x14ac:dyDescent="0.2">
      <c r="B1358" t="s">
        <v>869</v>
      </c>
    </row>
    <row r="1359" spans="2:2" x14ac:dyDescent="0.2">
      <c r="B1359" t="s">
        <v>957</v>
      </c>
    </row>
    <row r="1360" spans="2:2" x14ac:dyDescent="0.2">
      <c r="B1360" t="s">
        <v>858</v>
      </c>
    </row>
    <row r="1361" spans="2:2" x14ac:dyDescent="0.2">
      <c r="B1361" t="s">
        <v>912</v>
      </c>
    </row>
    <row r="1362" spans="2:2" x14ac:dyDescent="0.2">
      <c r="B1362" t="s">
        <v>860</v>
      </c>
    </row>
    <row r="1363" spans="2:2" x14ac:dyDescent="0.2">
      <c r="B1363" t="s">
        <v>854</v>
      </c>
    </row>
    <row r="1364" spans="2:2" x14ac:dyDescent="0.2">
      <c r="B1364" t="s">
        <v>898</v>
      </c>
    </row>
    <row r="1365" spans="2:2" x14ac:dyDescent="0.2">
      <c r="B1365" t="s">
        <v>881</v>
      </c>
    </row>
    <row r="1366" spans="2:2" x14ac:dyDescent="0.2">
      <c r="B1366" t="s">
        <v>879</v>
      </c>
    </row>
    <row r="1367" spans="2:2" x14ac:dyDescent="0.2">
      <c r="B1367" t="s">
        <v>871</v>
      </c>
    </row>
    <row r="1368" spans="2:2" x14ac:dyDescent="0.2">
      <c r="B1368" t="s">
        <v>912</v>
      </c>
    </row>
    <row r="1369" spans="2:2" x14ac:dyDescent="0.2">
      <c r="B1369" t="s">
        <v>860</v>
      </c>
    </row>
    <row r="1370" spans="2:2" x14ac:dyDescent="0.2">
      <c r="B1370" t="s">
        <v>854</v>
      </c>
    </row>
    <row r="1371" spans="2:2" x14ac:dyDescent="0.2">
      <c r="B1371" t="s">
        <v>898</v>
      </c>
    </row>
    <row r="1372" spans="2:2" x14ac:dyDescent="0.2">
      <c r="B1372" t="s">
        <v>881</v>
      </c>
    </row>
    <row r="1373" spans="2:2" x14ac:dyDescent="0.2">
      <c r="B1373" t="s">
        <v>957</v>
      </c>
    </row>
    <row r="1374" spans="2:2" x14ac:dyDescent="0.2">
      <c r="B1374" t="s">
        <v>858</v>
      </c>
    </row>
    <row r="1375" spans="2:2" x14ac:dyDescent="0.2">
      <c r="B1375" t="s">
        <v>912</v>
      </c>
    </row>
    <row r="1376" spans="2:2" x14ac:dyDescent="0.2">
      <c r="B1376" t="s">
        <v>860</v>
      </c>
    </row>
    <row r="1377" spans="2:2" x14ac:dyDescent="0.2">
      <c r="B1377" t="s">
        <v>854</v>
      </c>
    </row>
    <row r="1378" spans="2:2" x14ac:dyDescent="0.2">
      <c r="B1378" t="s">
        <v>861</v>
      </c>
    </row>
    <row r="1379" spans="2:2" x14ac:dyDescent="0.2">
      <c r="B1379" t="s">
        <v>862</v>
      </c>
    </row>
    <row r="1380" spans="2:2" x14ac:dyDescent="0.2">
      <c r="B1380" t="s">
        <v>894</v>
      </c>
    </row>
    <row r="1381" spans="2:2" x14ac:dyDescent="0.2">
      <c r="B1381" t="s">
        <v>858</v>
      </c>
    </row>
    <row r="1382" spans="2:2" x14ac:dyDescent="0.2">
      <c r="B1382" t="s">
        <v>912</v>
      </c>
    </row>
    <row r="1383" spans="2:2" x14ac:dyDescent="0.2">
      <c r="B1383" t="s">
        <v>860</v>
      </c>
    </row>
    <row r="1384" spans="2:2" x14ac:dyDescent="0.2">
      <c r="B1384" t="s">
        <v>854</v>
      </c>
    </row>
    <row r="1385" spans="2:2" x14ac:dyDescent="0.2">
      <c r="B1385" t="s">
        <v>861</v>
      </c>
    </row>
    <row r="1386" spans="2:2" x14ac:dyDescent="0.2">
      <c r="B1386" t="s">
        <v>862</v>
      </c>
    </row>
    <row r="1387" spans="2:2" x14ac:dyDescent="0.2">
      <c r="B1387" t="s">
        <v>1012</v>
      </c>
    </row>
    <row r="1388" spans="2:2" x14ac:dyDescent="0.2">
      <c r="B1388" t="s">
        <v>871</v>
      </c>
    </row>
    <row r="1389" spans="2:2" x14ac:dyDescent="0.2">
      <c r="B1389" t="s">
        <v>912</v>
      </c>
    </row>
    <row r="1390" spans="2:2" x14ac:dyDescent="0.2">
      <c r="B1390" t="s">
        <v>860</v>
      </c>
    </row>
    <row r="1391" spans="2:2" x14ac:dyDescent="0.2">
      <c r="B1391" t="s">
        <v>854</v>
      </c>
    </row>
    <row r="1392" spans="2:2" x14ac:dyDescent="0.2">
      <c r="B1392" t="s">
        <v>861</v>
      </c>
    </row>
    <row r="1393" spans="2:2" x14ac:dyDescent="0.2">
      <c r="B1393" t="s">
        <v>862</v>
      </c>
    </row>
    <row r="1394" spans="2:2" x14ac:dyDescent="0.2">
      <c r="B1394" t="s">
        <v>1016</v>
      </c>
    </row>
    <row r="1395" spans="2:2" x14ac:dyDescent="0.2">
      <c r="B1395" t="s">
        <v>871</v>
      </c>
    </row>
    <row r="1396" spans="2:2" x14ac:dyDescent="0.2">
      <c r="B1396" t="s">
        <v>912</v>
      </c>
    </row>
    <row r="1397" spans="2:2" x14ac:dyDescent="0.2">
      <c r="B1397" t="s">
        <v>860</v>
      </c>
    </row>
    <row r="1398" spans="2:2" x14ac:dyDescent="0.2">
      <c r="B1398" t="s">
        <v>854</v>
      </c>
    </row>
    <row r="1399" spans="2:2" x14ac:dyDescent="0.2">
      <c r="B1399" t="s">
        <v>898</v>
      </c>
    </row>
    <row r="1400" spans="2:2" x14ac:dyDescent="0.2">
      <c r="B1400" t="s">
        <v>881</v>
      </c>
    </row>
    <row r="1401" spans="2:2" x14ac:dyDescent="0.2">
      <c r="B1401" t="s">
        <v>991</v>
      </c>
    </row>
    <row r="1402" spans="2:2" x14ac:dyDescent="0.2">
      <c r="B1402" t="s">
        <v>858</v>
      </c>
    </row>
    <row r="1403" spans="2:2" x14ac:dyDescent="0.2">
      <c r="B1403" t="s">
        <v>912</v>
      </c>
    </row>
    <row r="1404" spans="2:2" x14ac:dyDescent="0.2">
      <c r="B1404" t="s">
        <v>860</v>
      </c>
    </row>
    <row r="1405" spans="2:2" x14ac:dyDescent="0.2">
      <c r="B1405" t="s">
        <v>854</v>
      </c>
    </row>
    <row r="1406" spans="2:2" x14ac:dyDescent="0.2">
      <c r="B1406" t="s">
        <v>1000</v>
      </c>
    </row>
    <row r="1407" spans="2:2" x14ac:dyDescent="0.2">
      <c r="B1407" t="s">
        <v>884</v>
      </c>
    </row>
    <row r="1408" spans="2:2" x14ac:dyDescent="0.2">
      <c r="B1408" t="s">
        <v>991</v>
      </c>
    </row>
    <row r="1409" spans="2:2" x14ac:dyDescent="0.2">
      <c r="B1409" t="s">
        <v>871</v>
      </c>
    </row>
    <row r="1410" spans="2:2" x14ac:dyDescent="0.2">
      <c r="B1410" t="s">
        <v>912</v>
      </c>
    </row>
    <row r="1411" spans="2:2" x14ac:dyDescent="0.2">
      <c r="B1411" t="s">
        <v>860</v>
      </c>
    </row>
    <row r="1412" spans="2:2" x14ac:dyDescent="0.2">
      <c r="B1412" t="s">
        <v>854</v>
      </c>
    </row>
    <row r="1413" spans="2:2" x14ac:dyDescent="0.2">
      <c r="B1413" t="s">
        <v>1000</v>
      </c>
    </row>
    <row r="1414" spans="2:2" x14ac:dyDescent="0.2">
      <c r="B1414" t="s">
        <v>884</v>
      </c>
    </row>
    <row r="1415" spans="2:2" x14ac:dyDescent="0.2">
      <c r="B1415" t="s">
        <v>963</v>
      </c>
    </row>
    <row r="1416" spans="2:2" x14ac:dyDescent="0.2">
      <c r="B1416" t="s">
        <v>858</v>
      </c>
    </row>
    <row r="1417" spans="2:2" x14ac:dyDescent="0.2">
      <c r="B1417" t="s">
        <v>912</v>
      </c>
    </row>
    <row r="1418" spans="2:2" x14ac:dyDescent="0.2">
      <c r="B1418" t="s">
        <v>860</v>
      </c>
    </row>
    <row r="1419" spans="2:2" x14ac:dyDescent="0.2">
      <c r="B1419" t="s">
        <v>854</v>
      </c>
    </row>
    <row r="1420" spans="2:2" x14ac:dyDescent="0.2">
      <c r="B1420" t="s">
        <v>855</v>
      </c>
    </row>
    <row r="1421" spans="2:2" x14ac:dyDescent="0.2">
      <c r="B1421" t="s">
        <v>856</v>
      </c>
    </row>
    <row r="1422" spans="2:2" x14ac:dyDescent="0.2">
      <c r="B1422" t="s">
        <v>1004</v>
      </c>
    </row>
    <row r="1423" spans="2:2" x14ac:dyDescent="0.2">
      <c r="B1423" t="s">
        <v>871</v>
      </c>
    </row>
    <row r="1424" spans="2:2" x14ac:dyDescent="0.2">
      <c r="B1424" t="s">
        <v>912</v>
      </c>
    </row>
    <row r="1425" spans="2:2" x14ac:dyDescent="0.2">
      <c r="B1425" t="s">
        <v>860</v>
      </c>
    </row>
    <row r="1426" spans="2:2" x14ac:dyDescent="0.2">
      <c r="B1426" t="s">
        <v>854</v>
      </c>
    </row>
    <row r="1427" spans="2:2" x14ac:dyDescent="0.2">
      <c r="B1427" t="s">
        <v>891</v>
      </c>
    </row>
    <row r="1428" spans="2:2" x14ac:dyDescent="0.2">
      <c r="B1428" t="s">
        <v>873</v>
      </c>
    </row>
    <row r="1429" spans="2:2" x14ac:dyDescent="0.2">
      <c r="B1429" t="s">
        <v>879</v>
      </c>
    </row>
    <row r="1430" spans="2:2" x14ac:dyDescent="0.2">
      <c r="B1430" t="s">
        <v>871</v>
      </c>
    </row>
    <row r="1431" spans="2:2" x14ac:dyDescent="0.2">
      <c r="B1431" t="s">
        <v>912</v>
      </c>
    </row>
    <row r="1432" spans="2:2" x14ac:dyDescent="0.2">
      <c r="B1432" t="s">
        <v>860</v>
      </c>
    </row>
    <row r="1433" spans="2:2" x14ac:dyDescent="0.2">
      <c r="B1433" t="s">
        <v>854</v>
      </c>
    </row>
    <row r="1434" spans="2:2" x14ac:dyDescent="0.2">
      <c r="B1434" t="s">
        <v>891</v>
      </c>
    </row>
    <row r="1435" spans="2:2" x14ac:dyDescent="0.2">
      <c r="B1435" t="s">
        <v>873</v>
      </c>
    </row>
    <row r="1436" spans="2:2" x14ac:dyDescent="0.2">
      <c r="B1436" t="s">
        <v>877</v>
      </c>
    </row>
    <row r="1437" spans="2:2" x14ac:dyDescent="0.2">
      <c r="B1437" t="s">
        <v>871</v>
      </c>
    </row>
    <row r="1438" spans="2:2" x14ac:dyDescent="0.2">
      <c r="B1438" t="s">
        <v>912</v>
      </c>
    </row>
    <row r="1439" spans="2:2" x14ac:dyDescent="0.2">
      <c r="B1439" t="s">
        <v>860</v>
      </c>
    </row>
    <row r="1440" spans="2:2" x14ac:dyDescent="0.2">
      <c r="B1440" t="s">
        <v>854</v>
      </c>
    </row>
    <row r="1441" spans="2:2" x14ac:dyDescent="0.2">
      <c r="B1441" t="s">
        <v>1000</v>
      </c>
    </row>
    <row r="1442" spans="2:2" x14ac:dyDescent="0.2">
      <c r="B1442" t="s">
        <v>884</v>
      </c>
    </row>
    <row r="1443" spans="2:2" x14ac:dyDescent="0.2">
      <c r="B1443" t="s">
        <v>882</v>
      </c>
    </row>
    <row r="1444" spans="2:2" x14ac:dyDescent="0.2">
      <c r="B1444" t="s">
        <v>871</v>
      </c>
    </row>
    <row r="1445" spans="2:2" x14ac:dyDescent="0.2">
      <c r="B1445" t="s">
        <v>912</v>
      </c>
    </row>
    <row r="1446" spans="2:2" x14ac:dyDescent="0.2">
      <c r="B1446" t="s">
        <v>860</v>
      </c>
    </row>
    <row r="1447" spans="2:2" x14ac:dyDescent="0.2">
      <c r="B1447" t="s">
        <v>854</v>
      </c>
    </row>
    <row r="1448" spans="2:2" x14ac:dyDescent="0.2">
      <c r="B1448" t="s">
        <v>855</v>
      </c>
    </row>
    <row r="1449" spans="2:2" x14ac:dyDescent="0.2">
      <c r="B1449" t="s">
        <v>856</v>
      </c>
    </row>
    <row r="1450" spans="2:2" x14ac:dyDescent="0.2">
      <c r="B1450" t="s">
        <v>865</v>
      </c>
    </row>
    <row r="1451" spans="2:2" x14ac:dyDescent="0.2">
      <c r="B1451" t="s">
        <v>871</v>
      </c>
    </row>
    <row r="1452" spans="2:2" x14ac:dyDescent="0.2">
      <c r="B1452" t="s">
        <v>912</v>
      </c>
    </row>
    <row r="1453" spans="2:2" x14ac:dyDescent="0.2">
      <c r="B1453" t="s">
        <v>860</v>
      </c>
    </row>
    <row r="1454" spans="2:2" x14ac:dyDescent="0.2">
      <c r="B1454" t="s">
        <v>854</v>
      </c>
    </row>
    <row r="1455" spans="2:2" x14ac:dyDescent="0.2">
      <c r="B1455" t="s">
        <v>890</v>
      </c>
    </row>
    <row r="1456" spans="2:2" x14ac:dyDescent="0.2">
      <c r="B1456" t="s">
        <v>887</v>
      </c>
    </row>
    <row r="1457" spans="2:2" x14ac:dyDescent="0.2">
      <c r="B1457" t="s">
        <v>1017</v>
      </c>
    </row>
    <row r="1458" spans="2:2" x14ac:dyDescent="0.2">
      <c r="B1458" t="s">
        <v>871</v>
      </c>
    </row>
    <row r="1459" spans="2:2" x14ac:dyDescent="0.2">
      <c r="B1459" t="s">
        <v>912</v>
      </c>
    </row>
    <row r="1460" spans="2:2" x14ac:dyDescent="0.2">
      <c r="B1460" t="s">
        <v>860</v>
      </c>
    </row>
    <row r="1461" spans="2:2" x14ac:dyDescent="0.2">
      <c r="B1461" t="s">
        <v>854</v>
      </c>
    </row>
    <row r="1462" spans="2:2" x14ac:dyDescent="0.2">
      <c r="B1462" t="s">
        <v>889</v>
      </c>
    </row>
    <row r="1463" spans="2:2" x14ac:dyDescent="0.2">
      <c r="B1463" t="s">
        <v>881</v>
      </c>
    </row>
    <row r="1464" spans="2:2" x14ac:dyDescent="0.2">
      <c r="B1464" t="s">
        <v>1018</v>
      </c>
    </row>
    <row r="1465" spans="2:2" x14ac:dyDescent="0.2">
      <c r="B1465" t="s">
        <v>858</v>
      </c>
    </row>
    <row r="1466" spans="2:2" x14ac:dyDescent="0.2">
      <c r="B1466" t="s">
        <v>912</v>
      </c>
    </row>
    <row r="1467" spans="2:2" x14ac:dyDescent="0.2">
      <c r="B1467" t="s">
        <v>860</v>
      </c>
    </row>
    <row r="1468" spans="2:2" x14ac:dyDescent="0.2">
      <c r="B1468" t="s">
        <v>854</v>
      </c>
    </row>
    <row r="1469" spans="2:2" x14ac:dyDescent="0.2">
      <c r="B1469" t="s">
        <v>896</v>
      </c>
    </row>
    <row r="1470" spans="2:2" x14ac:dyDescent="0.2">
      <c r="B1470" t="s">
        <v>869</v>
      </c>
    </row>
    <row r="1471" spans="2:2" x14ac:dyDescent="0.2">
      <c r="B1471" t="s">
        <v>941</v>
      </c>
    </row>
    <row r="1472" spans="2:2" x14ac:dyDescent="0.2">
      <c r="B1472" t="s">
        <v>858</v>
      </c>
    </row>
    <row r="1473" spans="2:2" x14ac:dyDescent="0.2">
      <c r="B1473" t="s">
        <v>912</v>
      </c>
    </row>
    <row r="1474" spans="2:2" x14ac:dyDescent="0.2">
      <c r="B1474" t="s">
        <v>860</v>
      </c>
    </row>
    <row r="1475" spans="2:2" x14ac:dyDescent="0.2">
      <c r="B1475" t="s">
        <v>854</v>
      </c>
    </row>
    <row r="1476" spans="2:2" x14ac:dyDescent="0.2">
      <c r="B1476" t="s">
        <v>896</v>
      </c>
    </row>
    <row r="1477" spans="2:2" x14ac:dyDescent="0.2">
      <c r="B1477" t="s">
        <v>869</v>
      </c>
    </row>
    <row r="1478" spans="2:2" x14ac:dyDescent="0.2">
      <c r="B1478" t="s">
        <v>1002</v>
      </c>
    </row>
    <row r="1479" spans="2:2" x14ac:dyDescent="0.2">
      <c r="B1479" t="s">
        <v>858</v>
      </c>
    </row>
    <row r="1480" spans="2:2" x14ac:dyDescent="0.2">
      <c r="B1480" t="s">
        <v>912</v>
      </c>
    </row>
    <row r="1481" spans="2:2" x14ac:dyDescent="0.2">
      <c r="B1481" t="s">
        <v>860</v>
      </c>
    </row>
    <row r="1482" spans="2:2" x14ac:dyDescent="0.2">
      <c r="B1482" t="s">
        <v>854</v>
      </c>
    </row>
    <row r="1483" spans="2:2" x14ac:dyDescent="0.2">
      <c r="B1483" t="s">
        <v>893</v>
      </c>
    </row>
    <row r="1484" spans="2:2" x14ac:dyDescent="0.2">
      <c r="B1484" t="s">
        <v>884</v>
      </c>
    </row>
    <row r="1485" spans="2:2" x14ac:dyDescent="0.2">
      <c r="B1485" t="s">
        <v>1014</v>
      </c>
    </row>
    <row r="1486" spans="2:2" x14ac:dyDescent="0.2">
      <c r="B1486" t="s">
        <v>858</v>
      </c>
    </row>
    <row r="1487" spans="2:2" x14ac:dyDescent="0.2">
      <c r="B1487" t="s">
        <v>912</v>
      </c>
    </row>
    <row r="1488" spans="2:2" x14ac:dyDescent="0.2">
      <c r="B1488" t="s">
        <v>860</v>
      </c>
    </row>
    <row r="1489" spans="2:2" x14ac:dyDescent="0.2">
      <c r="B1489" t="s">
        <v>854</v>
      </c>
    </row>
    <row r="1490" spans="2:2" x14ac:dyDescent="0.2">
      <c r="B1490" t="s">
        <v>893</v>
      </c>
    </row>
    <row r="1491" spans="2:2" x14ac:dyDescent="0.2">
      <c r="B1491" t="s">
        <v>884</v>
      </c>
    </row>
    <row r="1492" spans="2:2" x14ac:dyDescent="0.2">
      <c r="B1492" t="s">
        <v>894</v>
      </c>
    </row>
    <row r="1493" spans="2:2" x14ac:dyDescent="0.2">
      <c r="B1493" t="s">
        <v>858</v>
      </c>
    </row>
    <row r="1494" spans="2:2" x14ac:dyDescent="0.2">
      <c r="B1494" t="s">
        <v>912</v>
      </c>
    </row>
    <row r="1495" spans="2:2" x14ac:dyDescent="0.2">
      <c r="B1495" t="s">
        <v>860</v>
      </c>
    </row>
    <row r="1496" spans="2:2" x14ac:dyDescent="0.2">
      <c r="B1496" t="s">
        <v>854</v>
      </c>
    </row>
    <row r="1497" spans="2:2" x14ac:dyDescent="0.2">
      <c r="B1497" t="s">
        <v>955</v>
      </c>
    </row>
    <row r="1498" spans="2:2" x14ac:dyDescent="0.2">
      <c r="B1498" t="s">
        <v>856</v>
      </c>
    </row>
    <row r="1499" spans="2:2" x14ac:dyDescent="0.2">
      <c r="B1499" t="s">
        <v>879</v>
      </c>
    </row>
    <row r="1500" spans="2:2" x14ac:dyDescent="0.2">
      <c r="B1500" t="s">
        <v>858</v>
      </c>
    </row>
    <row r="1501" spans="2:2" x14ac:dyDescent="0.2">
      <c r="B1501" t="s">
        <v>912</v>
      </c>
    </row>
    <row r="1502" spans="2:2" x14ac:dyDescent="0.2">
      <c r="B1502" t="s">
        <v>860</v>
      </c>
    </row>
    <row r="1503" spans="2:2" x14ac:dyDescent="0.2">
      <c r="B1503" t="s">
        <v>854</v>
      </c>
    </row>
    <row r="1504" spans="2:2" x14ac:dyDescent="0.2">
      <c r="B1504" t="s">
        <v>955</v>
      </c>
    </row>
    <row r="1505" spans="2:2" x14ac:dyDescent="0.2">
      <c r="B1505" t="s">
        <v>856</v>
      </c>
    </row>
    <row r="1506" spans="2:2" x14ac:dyDescent="0.2">
      <c r="B1506" t="s">
        <v>1018</v>
      </c>
    </row>
    <row r="1507" spans="2:2" x14ac:dyDescent="0.2">
      <c r="B1507" t="s">
        <v>871</v>
      </c>
    </row>
    <row r="1508" spans="2:2" x14ac:dyDescent="0.2">
      <c r="B1508" t="s">
        <v>912</v>
      </c>
    </row>
    <row r="1509" spans="2:2" x14ac:dyDescent="0.2">
      <c r="B1509" t="s">
        <v>860</v>
      </c>
    </row>
    <row r="1510" spans="2:2" x14ac:dyDescent="0.2">
      <c r="B1510" t="s">
        <v>854</v>
      </c>
    </row>
    <row r="1511" spans="2:2" x14ac:dyDescent="0.2">
      <c r="B1511" t="s">
        <v>955</v>
      </c>
    </row>
    <row r="1512" spans="2:2" x14ac:dyDescent="0.2">
      <c r="B1512" t="s">
        <v>856</v>
      </c>
    </row>
    <row r="1513" spans="2:2" x14ac:dyDescent="0.2">
      <c r="B1513" t="s">
        <v>957</v>
      </c>
    </row>
    <row r="1514" spans="2:2" x14ac:dyDescent="0.2">
      <c r="B1514" t="s">
        <v>858</v>
      </c>
    </row>
    <row r="1515" spans="2:2" x14ac:dyDescent="0.2">
      <c r="B1515" t="s">
        <v>912</v>
      </c>
    </row>
    <row r="1516" spans="2:2" x14ac:dyDescent="0.2">
      <c r="B1516" t="s">
        <v>860</v>
      </c>
    </row>
    <row r="1517" spans="2:2" x14ac:dyDescent="0.2">
      <c r="B1517" t="s">
        <v>854</v>
      </c>
    </row>
    <row r="1518" spans="2:2" x14ac:dyDescent="0.2">
      <c r="B1518" t="s">
        <v>955</v>
      </c>
    </row>
    <row r="1519" spans="2:2" x14ac:dyDescent="0.2">
      <c r="B1519" t="s">
        <v>856</v>
      </c>
    </row>
    <row r="1520" spans="2:2" x14ac:dyDescent="0.2">
      <c r="B1520" t="s">
        <v>879</v>
      </c>
    </row>
    <row r="1521" spans="2:2" x14ac:dyDescent="0.2">
      <c r="B1521" t="s">
        <v>858</v>
      </c>
    </row>
    <row r="1522" spans="2:2" x14ac:dyDescent="0.2">
      <c r="B1522" t="s">
        <v>912</v>
      </c>
    </row>
    <row r="1523" spans="2:2" x14ac:dyDescent="0.2">
      <c r="B1523" t="s">
        <v>860</v>
      </c>
    </row>
    <row r="1524" spans="2:2" x14ac:dyDescent="0.2">
      <c r="B1524" t="s">
        <v>854</v>
      </c>
    </row>
    <row r="1525" spans="2:2" x14ac:dyDescent="0.2">
      <c r="B1525" t="s">
        <v>903</v>
      </c>
    </row>
    <row r="1526" spans="2:2" x14ac:dyDescent="0.2">
      <c r="B1526" t="s">
        <v>873</v>
      </c>
    </row>
    <row r="1527" spans="2:2" x14ac:dyDescent="0.2">
      <c r="B1527" t="s">
        <v>1002</v>
      </c>
    </row>
    <row r="1528" spans="2:2" x14ac:dyDescent="0.2">
      <c r="B1528" t="s">
        <v>871</v>
      </c>
    </row>
    <row r="1529" spans="2:2" x14ac:dyDescent="0.2">
      <c r="B1529" t="s">
        <v>912</v>
      </c>
    </row>
    <row r="1530" spans="2:2" x14ac:dyDescent="0.2">
      <c r="B1530" t="s">
        <v>860</v>
      </c>
    </row>
    <row r="1531" spans="2:2" x14ac:dyDescent="0.2">
      <c r="B1531" t="s">
        <v>854</v>
      </c>
    </row>
    <row r="1532" spans="2:2" x14ac:dyDescent="0.2">
      <c r="B1532" t="s">
        <v>903</v>
      </c>
    </row>
    <row r="1533" spans="2:2" x14ac:dyDescent="0.2">
      <c r="B1533" t="s">
        <v>873</v>
      </c>
    </row>
    <row r="1534" spans="2:2" x14ac:dyDescent="0.2">
      <c r="B1534" t="s">
        <v>877</v>
      </c>
    </row>
    <row r="1535" spans="2:2" x14ac:dyDescent="0.2">
      <c r="B1535" t="s">
        <v>858</v>
      </c>
    </row>
    <row r="1536" spans="2:2" x14ac:dyDescent="0.2">
      <c r="B1536" t="s">
        <v>912</v>
      </c>
    </row>
    <row r="1537" spans="2:2" x14ac:dyDescent="0.2">
      <c r="B1537" t="s">
        <v>860</v>
      </c>
    </row>
    <row r="1538" spans="2:2" x14ac:dyDescent="0.2">
      <c r="B1538" t="s">
        <v>854</v>
      </c>
    </row>
    <row r="1539" spans="2:2" x14ac:dyDescent="0.2">
      <c r="B1539" t="s">
        <v>903</v>
      </c>
    </row>
    <row r="1540" spans="2:2" x14ac:dyDescent="0.2">
      <c r="B1540" t="s">
        <v>873</v>
      </c>
    </row>
    <row r="1541" spans="2:2" x14ac:dyDescent="0.2">
      <c r="B1541" t="s">
        <v>878</v>
      </c>
    </row>
    <row r="1542" spans="2:2" x14ac:dyDescent="0.2">
      <c r="B1542" t="s">
        <v>858</v>
      </c>
    </row>
    <row r="1543" spans="2:2" x14ac:dyDescent="0.2">
      <c r="B1543" t="s">
        <v>912</v>
      </c>
    </row>
    <row r="1544" spans="2:2" x14ac:dyDescent="0.2">
      <c r="B1544" t="s">
        <v>860</v>
      </c>
    </row>
    <row r="1545" spans="2:2" x14ac:dyDescent="0.2">
      <c r="B1545" t="s">
        <v>854</v>
      </c>
    </row>
    <row r="1546" spans="2:2" x14ac:dyDescent="0.2">
      <c r="B1546" t="s">
        <v>903</v>
      </c>
    </row>
    <row r="1547" spans="2:2" x14ac:dyDescent="0.2">
      <c r="B1547" t="s">
        <v>873</v>
      </c>
    </row>
    <row r="1548" spans="2:2" x14ac:dyDescent="0.2">
      <c r="B1548" t="s">
        <v>1003</v>
      </c>
    </row>
    <row r="1549" spans="2:2" x14ac:dyDescent="0.2">
      <c r="B1549" t="s">
        <v>871</v>
      </c>
    </row>
    <row r="1550" spans="2:2" x14ac:dyDescent="0.2">
      <c r="B1550" t="s">
        <v>912</v>
      </c>
    </row>
    <row r="1551" spans="2:2" x14ac:dyDescent="0.2">
      <c r="B1551" t="s">
        <v>860</v>
      </c>
    </row>
    <row r="1552" spans="2:2" x14ac:dyDescent="0.2">
      <c r="B1552" t="s">
        <v>854</v>
      </c>
    </row>
    <row r="1553" spans="2:2" x14ac:dyDescent="0.2">
      <c r="B1553" t="s">
        <v>886</v>
      </c>
    </row>
    <row r="1554" spans="2:2" x14ac:dyDescent="0.2">
      <c r="B1554" t="s">
        <v>887</v>
      </c>
    </row>
    <row r="1555" spans="2:2" x14ac:dyDescent="0.2">
      <c r="B1555" t="s">
        <v>1018</v>
      </c>
    </row>
    <row r="1556" spans="2:2" x14ac:dyDescent="0.2">
      <c r="B1556" t="s">
        <v>858</v>
      </c>
    </row>
    <row r="1557" spans="2:2" x14ac:dyDescent="0.2">
      <c r="B1557" t="s">
        <v>912</v>
      </c>
    </row>
    <row r="1558" spans="2:2" x14ac:dyDescent="0.2">
      <c r="B1558" t="s">
        <v>860</v>
      </c>
    </row>
    <row r="1559" spans="2:2" x14ac:dyDescent="0.2">
      <c r="B1559" t="s">
        <v>854</v>
      </c>
    </row>
    <row r="1560" spans="2:2" x14ac:dyDescent="0.2">
      <c r="B1560" t="s">
        <v>886</v>
      </c>
    </row>
    <row r="1561" spans="2:2" x14ac:dyDescent="0.2">
      <c r="B1561" t="s">
        <v>887</v>
      </c>
    </row>
    <row r="1562" spans="2:2" x14ac:dyDescent="0.2">
      <c r="B1562" t="s">
        <v>1016</v>
      </c>
    </row>
    <row r="1563" spans="2:2" x14ac:dyDescent="0.2">
      <c r="B1563" t="s">
        <v>871</v>
      </c>
    </row>
    <row r="1564" spans="2:2" x14ac:dyDescent="0.2">
      <c r="B1564" t="s">
        <v>912</v>
      </c>
    </row>
    <row r="1565" spans="2:2" x14ac:dyDescent="0.2">
      <c r="B1565" t="s">
        <v>860</v>
      </c>
    </row>
    <row r="1566" spans="2:2" x14ac:dyDescent="0.2">
      <c r="B1566" t="s">
        <v>854</v>
      </c>
    </row>
    <row r="1567" spans="2:2" x14ac:dyDescent="0.2">
      <c r="B1567" t="s">
        <v>886</v>
      </c>
    </row>
    <row r="1568" spans="2:2" x14ac:dyDescent="0.2">
      <c r="B1568" t="s">
        <v>887</v>
      </c>
    </row>
    <row r="1569" spans="2:2" x14ac:dyDescent="0.2">
      <c r="B1569" t="s">
        <v>978</v>
      </c>
    </row>
    <row r="1570" spans="2:2" x14ac:dyDescent="0.2">
      <c r="B1570" t="s">
        <v>858</v>
      </c>
    </row>
    <row r="1571" spans="2:2" x14ac:dyDescent="0.2">
      <c r="B1571" t="s">
        <v>912</v>
      </c>
    </row>
    <row r="1572" spans="2:2" x14ac:dyDescent="0.2">
      <c r="B1572" t="s">
        <v>860</v>
      </c>
    </row>
    <row r="1573" spans="2:2" x14ac:dyDescent="0.2">
      <c r="B1573" t="s">
        <v>854</v>
      </c>
    </row>
    <row r="1574" spans="2:2" x14ac:dyDescent="0.2">
      <c r="B1574" t="s">
        <v>921</v>
      </c>
    </row>
    <row r="1575" spans="2:2" x14ac:dyDescent="0.2">
      <c r="B1575" t="s">
        <v>869</v>
      </c>
    </row>
    <row r="1576" spans="2:2" x14ac:dyDescent="0.2">
      <c r="B1576" t="s">
        <v>885</v>
      </c>
    </row>
    <row r="1577" spans="2:2" x14ac:dyDescent="0.2">
      <c r="B1577" t="s">
        <v>858</v>
      </c>
    </row>
    <row r="1578" spans="2:2" x14ac:dyDescent="0.2">
      <c r="B1578" t="s">
        <v>912</v>
      </c>
    </row>
    <row r="1579" spans="2:2" x14ac:dyDescent="0.2">
      <c r="B1579" t="s">
        <v>860</v>
      </c>
    </row>
    <row r="1580" spans="2:2" x14ac:dyDescent="0.2">
      <c r="B1580" t="s">
        <v>854</v>
      </c>
    </row>
    <row r="1581" spans="2:2" x14ac:dyDescent="0.2">
      <c r="B1581" t="s">
        <v>921</v>
      </c>
    </row>
    <row r="1582" spans="2:2" x14ac:dyDescent="0.2">
      <c r="B1582" t="s">
        <v>869</v>
      </c>
    </row>
    <row r="1583" spans="2:2" x14ac:dyDescent="0.2">
      <c r="B1583" t="s">
        <v>957</v>
      </c>
    </row>
    <row r="1584" spans="2:2" x14ac:dyDescent="0.2">
      <c r="B1584" t="s">
        <v>858</v>
      </c>
    </row>
    <row r="1585" spans="2:2" x14ac:dyDescent="0.2">
      <c r="B1585" t="s">
        <v>912</v>
      </c>
    </row>
    <row r="1586" spans="2:2" x14ac:dyDescent="0.2">
      <c r="B1586" t="s">
        <v>860</v>
      </c>
    </row>
    <row r="1587" spans="2:2" x14ac:dyDescent="0.2">
      <c r="B1587" t="s">
        <v>854</v>
      </c>
    </row>
    <row r="1588" spans="2:2" x14ac:dyDescent="0.2">
      <c r="B1588" t="s">
        <v>970</v>
      </c>
    </row>
    <row r="1589" spans="2:2" x14ac:dyDescent="0.2">
      <c r="B1589" t="s">
        <v>881</v>
      </c>
    </row>
    <row r="1590" spans="2:2" x14ac:dyDescent="0.2">
      <c r="B1590" t="s">
        <v>1019</v>
      </c>
    </row>
    <row r="1591" spans="2:2" x14ac:dyDescent="0.2">
      <c r="B1591" t="s">
        <v>871</v>
      </c>
    </row>
    <row r="1592" spans="2:2" x14ac:dyDescent="0.2">
      <c r="B1592" t="s">
        <v>912</v>
      </c>
    </row>
    <row r="1593" spans="2:2" x14ac:dyDescent="0.2">
      <c r="B1593" t="s">
        <v>860</v>
      </c>
    </row>
    <row r="1594" spans="2:2" x14ac:dyDescent="0.2">
      <c r="B1594" t="s">
        <v>854</v>
      </c>
    </row>
    <row r="1595" spans="2:2" x14ac:dyDescent="0.2">
      <c r="B1595" t="s">
        <v>970</v>
      </c>
    </row>
    <row r="1596" spans="2:2" x14ac:dyDescent="0.2">
      <c r="B1596" t="s">
        <v>881</v>
      </c>
    </row>
    <row r="1597" spans="2:2" x14ac:dyDescent="0.2">
      <c r="B1597" t="s">
        <v>991</v>
      </c>
    </row>
    <row r="1598" spans="2:2" x14ac:dyDescent="0.2">
      <c r="B1598" t="s">
        <v>858</v>
      </c>
    </row>
    <row r="1599" spans="2:2" x14ac:dyDescent="0.2">
      <c r="B1599" t="s">
        <v>912</v>
      </c>
    </row>
    <row r="1600" spans="2:2" x14ac:dyDescent="0.2">
      <c r="B1600" t="s">
        <v>860</v>
      </c>
    </row>
    <row r="1601" spans="2:2" x14ac:dyDescent="0.2">
      <c r="B1601" t="s">
        <v>854</v>
      </c>
    </row>
    <row r="1602" spans="2:2" x14ac:dyDescent="0.2">
      <c r="B1602" t="s">
        <v>970</v>
      </c>
    </row>
    <row r="1603" spans="2:2" x14ac:dyDescent="0.2">
      <c r="B1603" t="s">
        <v>881</v>
      </c>
    </row>
    <row r="1604" spans="2:2" x14ac:dyDescent="0.2">
      <c r="B1604" t="s">
        <v>865</v>
      </c>
    </row>
    <row r="1605" spans="2:2" x14ac:dyDescent="0.2">
      <c r="B1605" t="s">
        <v>871</v>
      </c>
    </row>
    <row r="1606" spans="2:2" x14ac:dyDescent="0.2">
      <c r="B1606" t="s">
        <v>912</v>
      </c>
    </row>
    <row r="1607" spans="2:2" x14ac:dyDescent="0.2">
      <c r="B1607" t="s">
        <v>860</v>
      </c>
    </row>
    <row r="1608" spans="2:2" x14ac:dyDescent="0.2">
      <c r="B1608" t="s">
        <v>854</v>
      </c>
    </row>
    <row r="1609" spans="2:2" x14ac:dyDescent="0.2">
      <c r="B1609" t="s">
        <v>883</v>
      </c>
    </row>
    <row r="1610" spans="2:2" x14ac:dyDescent="0.2">
      <c r="B1610" t="s">
        <v>884</v>
      </c>
    </row>
    <row r="1611" spans="2:2" x14ac:dyDescent="0.2">
      <c r="B1611" t="s">
        <v>1020</v>
      </c>
    </row>
    <row r="1612" spans="2:2" x14ac:dyDescent="0.2">
      <c r="B1612" t="s">
        <v>858</v>
      </c>
    </row>
    <row r="1613" spans="2:2" x14ac:dyDescent="0.2">
      <c r="B1613" t="s">
        <v>912</v>
      </c>
    </row>
    <row r="1614" spans="2:2" x14ac:dyDescent="0.2">
      <c r="B1614" t="s">
        <v>860</v>
      </c>
    </row>
    <row r="1615" spans="2:2" x14ac:dyDescent="0.2">
      <c r="B1615" t="s">
        <v>854</v>
      </c>
    </row>
    <row r="1616" spans="2:2" x14ac:dyDescent="0.2">
      <c r="B1616" t="s">
        <v>984</v>
      </c>
    </row>
    <row r="1617" spans="2:2" x14ac:dyDescent="0.2">
      <c r="B1617" t="s">
        <v>856</v>
      </c>
    </row>
    <row r="1618" spans="2:2" x14ac:dyDescent="0.2">
      <c r="B1618" t="s">
        <v>978</v>
      </c>
    </row>
    <row r="1619" spans="2:2" x14ac:dyDescent="0.2">
      <c r="B1619" t="s">
        <v>858</v>
      </c>
    </row>
    <row r="1620" spans="2:2" x14ac:dyDescent="0.2">
      <c r="B1620" t="s">
        <v>912</v>
      </c>
    </row>
    <row r="1621" spans="2:2" x14ac:dyDescent="0.2">
      <c r="B1621" t="s">
        <v>860</v>
      </c>
    </row>
    <row r="1622" spans="2:2" x14ac:dyDescent="0.2">
      <c r="B1622" t="s">
        <v>854</v>
      </c>
    </row>
    <row r="1623" spans="2:2" x14ac:dyDescent="0.2">
      <c r="B1623" t="s">
        <v>914</v>
      </c>
    </row>
    <row r="1624" spans="2:2" x14ac:dyDescent="0.2">
      <c r="B1624" t="s">
        <v>862</v>
      </c>
    </row>
    <row r="1625" spans="2:2" x14ac:dyDescent="0.2">
      <c r="B1625" t="s">
        <v>1014</v>
      </c>
    </row>
    <row r="1626" spans="2:2" x14ac:dyDescent="0.2">
      <c r="B1626" t="s">
        <v>858</v>
      </c>
    </row>
    <row r="1627" spans="2:2" x14ac:dyDescent="0.2">
      <c r="B1627" t="s">
        <v>912</v>
      </c>
    </row>
    <row r="1628" spans="2:2" x14ac:dyDescent="0.2">
      <c r="B1628" t="s">
        <v>860</v>
      </c>
    </row>
    <row r="1629" spans="2:2" x14ac:dyDescent="0.2">
      <c r="B1629" t="s">
        <v>854</v>
      </c>
    </row>
    <row r="1630" spans="2:2" x14ac:dyDescent="0.2">
      <c r="B1630" t="s">
        <v>1021</v>
      </c>
    </row>
    <row r="1631" spans="2:2" x14ac:dyDescent="0.2">
      <c r="B1631" t="s">
        <v>884</v>
      </c>
    </row>
    <row r="1632" spans="2:2" x14ac:dyDescent="0.2">
      <c r="B1632" t="s">
        <v>933</v>
      </c>
    </row>
    <row r="1633" spans="2:2" x14ac:dyDescent="0.2">
      <c r="B1633" t="s">
        <v>858</v>
      </c>
    </row>
    <row r="1634" spans="2:2" x14ac:dyDescent="0.2">
      <c r="B1634" t="s">
        <v>912</v>
      </c>
    </row>
    <row r="1635" spans="2:2" x14ac:dyDescent="0.2">
      <c r="B1635" t="s">
        <v>860</v>
      </c>
    </row>
    <row r="1636" spans="2:2" x14ac:dyDescent="0.2">
      <c r="B1636" t="s">
        <v>854</v>
      </c>
    </row>
    <row r="1637" spans="2:2" x14ac:dyDescent="0.2">
      <c r="B1637" t="s">
        <v>984</v>
      </c>
    </row>
    <row r="1638" spans="2:2" x14ac:dyDescent="0.2">
      <c r="B1638" t="s">
        <v>856</v>
      </c>
    </row>
    <row r="1639" spans="2:2" x14ac:dyDescent="0.2">
      <c r="B1639" t="s">
        <v>879</v>
      </c>
    </row>
    <row r="1640" spans="2:2" x14ac:dyDescent="0.2">
      <c r="B1640" t="s">
        <v>871</v>
      </c>
    </row>
    <row r="1641" spans="2:2" x14ac:dyDescent="0.2">
      <c r="B1641" t="s">
        <v>912</v>
      </c>
    </row>
    <row r="1642" spans="2:2" x14ac:dyDescent="0.2">
      <c r="B1642" t="s">
        <v>860</v>
      </c>
    </row>
    <row r="1643" spans="2:2" x14ac:dyDescent="0.2">
      <c r="B1643" t="s">
        <v>854</v>
      </c>
    </row>
    <row r="1644" spans="2:2" x14ac:dyDescent="0.2">
      <c r="B1644" t="s">
        <v>937</v>
      </c>
    </row>
    <row r="1645" spans="2:2" x14ac:dyDescent="0.2">
      <c r="B1645" t="s">
        <v>873</v>
      </c>
    </row>
    <row r="1646" spans="2:2" x14ac:dyDescent="0.2">
      <c r="B1646" t="s">
        <v>878</v>
      </c>
    </row>
    <row r="1647" spans="2:2" x14ac:dyDescent="0.2">
      <c r="B1647" t="s">
        <v>871</v>
      </c>
    </row>
    <row r="1648" spans="2:2" x14ac:dyDescent="0.2">
      <c r="B1648" t="s">
        <v>912</v>
      </c>
    </row>
    <row r="1649" spans="2:2" x14ac:dyDescent="0.2">
      <c r="B1649" t="s">
        <v>860</v>
      </c>
    </row>
    <row r="1650" spans="2:2" x14ac:dyDescent="0.2">
      <c r="B1650" t="s">
        <v>854</v>
      </c>
    </row>
    <row r="1651" spans="2:2" x14ac:dyDescent="0.2">
      <c r="B1651" t="s">
        <v>937</v>
      </c>
    </row>
    <row r="1652" spans="2:2" x14ac:dyDescent="0.2">
      <c r="B1652" t="s">
        <v>873</v>
      </c>
    </row>
    <row r="1653" spans="2:2" x14ac:dyDescent="0.2">
      <c r="B1653" t="s">
        <v>963</v>
      </c>
    </row>
    <row r="1654" spans="2:2" x14ac:dyDescent="0.2">
      <c r="B1654" t="s">
        <v>858</v>
      </c>
    </row>
    <row r="1655" spans="2:2" x14ac:dyDescent="0.2">
      <c r="B1655" t="s">
        <v>912</v>
      </c>
    </row>
    <row r="1656" spans="2:2" x14ac:dyDescent="0.2">
      <c r="B1656" t="s">
        <v>860</v>
      </c>
    </row>
    <row r="1657" spans="2:2" x14ac:dyDescent="0.2">
      <c r="B1657" t="s">
        <v>854</v>
      </c>
    </row>
    <row r="1658" spans="2:2" x14ac:dyDescent="0.2">
      <c r="B1658" t="s">
        <v>937</v>
      </c>
    </row>
    <row r="1659" spans="2:2" x14ac:dyDescent="0.2">
      <c r="B1659" t="s">
        <v>873</v>
      </c>
    </row>
    <row r="1660" spans="2:2" x14ac:dyDescent="0.2">
      <c r="B1660" t="s">
        <v>1007</v>
      </c>
    </row>
    <row r="1661" spans="2:2" x14ac:dyDescent="0.2">
      <c r="B1661" t="s">
        <v>858</v>
      </c>
    </row>
    <row r="1662" spans="2:2" x14ac:dyDescent="0.2">
      <c r="B1662" t="s">
        <v>912</v>
      </c>
    </row>
    <row r="1663" spans="2:2" x14ac:dyDescent="0.2">
      <c r="B1663" t="s">
        <v>860</v>
      </c>
    </row>
    <row r="1664" spans="2:2" x14ac:dyDescent="0.2">
      <c r="B1664" t="s">
        <v>854</v>
      </c>
    </row>
    <row r="1665" spans="2:2" x14ac:dyDescent="0.2">
      <c r="B1665" t="s">
        <v>937</v>
      </c>
    </row>
    <row r="1666" spans="2:2" x14ac:dyDescent="0.2">
      <c r="B1666" t="s">
        <v>873</v>
      </c>
    </row>
    <row r="1667" spans="2:2" x14ac:dyDescent="0.2">
      <c r="B1667" t="s">
        <v>1016</v>
      </c>
    </row>
    <row r="1668" spans="2:2" x14ac:dyDescent="0.2">
      <c r="B1668" t="s">
        <v>871</v>
      </c>
    </row>
    <row r="1669" spans="2:2" x14ac:dyDescent="0.2">
      <c r="B1669" t="s">
        <v>912</v>
      </c>
    </row>
    <row r="1670" spans="2:2" x14ac:dyDescent="0.2">
      <c r="B1670" t="s">
        <v>860</v>
      </c>
    </row>
    <row r="1671" spans="2:2" x14ac:dyDescent="0.2">
      <c r="B1671" t="s">
        <v>854</v>
      </c>
    </row>
    <row r="1672" spans="2:2" x14ac:dyDescent="0.2">
      <c r="B1672" t="s">
        <v>906</v>
      </c>
    </row>
    <row r="1673" spans="2:2" x14ac:dyDescent="0.2">
      <c r="B1673" t="s">
        <v>869</v>
      </c>
    </row>
    <row r="1674" spans="2:2" x14ac:dyDescent="0.2">
      <c r="B1674" t="s">
        <v>885</v>
      </c>
    </row>
    <row r="1675" spans="2:2" x14ac:dyDescent="0.2">
      <c r="B1675" t="s">
        <v>858</v>
      </c>
    </row>
    <row r="1676" spans="2:2" x14ac:dyDescent="0.2">
      <c r="B1676" t="s">
        <v>912</v>
      </c>
    </row>
    <row r="1677" spans="2:2" x14ac:dyDescent="0.2">
      <c r="B1677" t="s">
        <v>860</v>
      </c>
    </row>
    <row r="1678" spans="2:2" x14ac:dyDescent="0.2">
      <c r="B1678" t="s">
        <v>854</v>
      </c>
    </row>
    <row r="1679" spans="2:2" x14ac:dyDescent="0.2">
      <c r="B1679" t="s">
        <v>906</v>
      </c>
    </row>
    <row r="1680" spans="2:2" x14ac:dyDescent="0.2">
      <c r="B1680" t="s">
        <v>869</v>
      </c>
    </row>
    <row r="1681" spans="2:2" x14ac:dyDescent="0.2">
      <c r="B1681" t="s">
        <v>885</v>
      </c>
    </row>
    <row r="1682" spans="2:2" x14ac:dyDescent="0.2">
      <c r="B1682" t="s">
        <v>871</v>
      </c>
    </row>
    <row r="1683" spans="2:2" x14ac:dyDescent="0.2">
      <c r="B1683" t="s">
        <v>912</v>
      </c>
    </row>
    <row r="1684" spans="2:2" x14ac:dyDescent="0.2">
      <c r="B1684" t="s">
        <v>860</v>
      </c>
    </row>
    <row r="1685" spans="2:2" x14ac:dyDescent="0.2">
      <c r="B1685" t="s">
        <v>854</v>
      </c>
    </row>
    <row r="1686" spans="2:2" x14ac:dyDescent="0.2">
      <c r="B1686" t="s">
        <v>900</v>
      </c>
    </row>
    <row r="1687" spans="2:2" x14ac:dyDescent="0.2">
      <c r="B1687" t="s">
        <v>887</v>
      </c>
    </row>
    <row r="1688" spans="2:2" x14ac:dyDescent="0.2">
      <c r="B1688" t="s">
        <v>918</v>
      </c>
    </row>
    <row r="1689" spans="2:2" x14ac:dyDescent="0.2">
      <c r="B1689" t="s">
        <v>871</v>
      </c>
    </row>
    <row r="1690" spans="2:2" x14ac:dyDescent="0.2">
      <c r="B1690" t="s">
        <v>912</v>
      </c>
    </row>
    <row r="1691" spans="2:2" x14ac:dyDescent="0.2">
      <c r="B1691" t="s">
        <v>860</v>
      </c>
    </row>
    <row r="1692" spans="2:2" x14ac:dyDescent="0.2">
      <c r="B1692" t="s">
        <v>854</v>
      </c>
    </row>
    <row r="1693" spans="2:2" x14ac:dyDescent="0.2">
      <c r="B1693" t="s">
        <v>900</v>
      </c>
    </row>
    <row r="1694" spans="2:2" x14ac:dyDescent="0.2">
      <c r="B1694" t="s">
        <v>887</v>
      </c>
    </row>
    <row r="1695" spans="2:2" x14ac:dyDescent="0.2">
      <c r="B1695" t="s">
        <v>1019</v>
      </c>
    </row>
    <row r="1696" spans="2:2" x14ac:dyDescent="0.2">
      <c r="B1696" t="s">
        <v>871</v>
      </c>
    </row>
    <row r="1697" spans="2:2" x14ac:dyDescent="0.2">
      <c r="B1697" t="s">
        <v>912</v>
      </c>
    </row>
    <row r="1698" spans="2:2" x14ac:dyDescent="0.2">
      <c r="B1698" t="s">
        <v>860</v>
      </c>
    </row>
    <row r="1699" spans="2:2" x14ac:dyDescent="0.2">
      <c r="B1699" t="s">
        <v>854</v>
      </c>
    </row>
    <row r="1700" spans="2:2" x14ac:dyDescent="0.2">
      <c r="B1700" t="s">
        <v>900</v>
      </c>
    </row>
    <row r="1701" spans="2:2" x14ac:dyDescent="0.2">
      <c r="B1701" t="s">
        <v>887</v>
      </c>
    </row>
    <row r="1702" spans="2:2" x14ac:dyDescent="0.2">
      <c r="B1702" t="s">
        <v>978</v>
      </c>
    </row>
    <row r="1703" spans="2:2" x14ac:dyDescent="0.2">
      <c r="B1703" t="s">
        <v>858</v>
      </c>
    </row>
    <row r="1704" spans="2:2" x14ac:dyDescent="0.2">
      <c r="B1704" t="s">
        <v>912</v>
      </c>
    </row>
    <row r="1705" spans="2:2" x14ac:dyDescent="0.2">
      <c r="B1705" t="s">
        <v>860</v>
      </c>
    </row>
    <row r="1706" spans="2:2" x14ac:dyDescent="0.2">
      <c r="B1706" t="s">
        <v>854</v>
      </c>
    </row>
    <row r="1707" spans="2:2" x14ac:dyDescent="0.2">
      <c r="B1707" t="s">
        <v>900</v>
      </c>
    </row>
    <row r="1708" spans="2:2" x14ac:dyDescent="0.2">
      <c r="B1708" t="s">
        <v>887</v>
      </c>
    </row>
    <row r="1709" spans="2:2" x14ac:dyDescent="0.2">
      <c r="B1709" t="s">
        <v>1019</v>
      </c>
    </row>
    <row r="1710" spans="2:2" x14ac:dyDescent="0.2">
      <c r="B1710" t="s">
        <v>871</v>
      </c>
    </row>
    <row r="1711" spans="2:2" x14ac:dyDescent="0.2">
      <c r="B1711" t="s">
        <v>912</v>
      </c>
    </row>
    <row r="1712" spans="2:2" x14ac:dyDescent="0.2">
      <c r="B1712" t="s">
        <v>860</v>
      </c>
    </row>
    <row r="1713" spans="2:2" x14ac:dyDescent="0.2">
      <c r="B1713" t="s">
        <v>854</v>
      </c>
    </row>
    <row r="1714" spans="2:2" x14ac:dyDescent="0.2">
      <c r="B1714" t="s">
        <v>984</v>
      </c>
    </row>
    <row r="1715" spans="2:2" x14ac:dyDescent="0.2">
      <c r="B1715" t="s">
        <v>856</v>
      </c>
    </row>
    <row r="1716" spans="2:2" x14ac:dyDescent="0.2">
      <c r="B1716" t="s">
        <v>1022</v>
      </c>
    </row>
    <row r="1717" spans="2:2" x14ac:dyDescent="0.2">
      <c r="B1717" t="s">
        <v>858</v>
      </c>
    </row>
    <row r="1718" spans="2:2" x14ac:dyDescent="0.2">
      <c r="B1718" t="s">
        <v>912</v>
      </c>
    </row>
    <row r="1719" spans="2:2" x14ac:dyDescent="0.2">
      <c r="B1719" t="s">
        <v>860</v>
      </c>
    </row>
    <row r="1720" spans="2:2" x14ac:dyDescent="0.2">
      <c r="B1720" t="s">
        <v>854</v>
      </c>
    </row>
    <row r="1721" spans="2:2" x14ac:dyDescent="0.2">
      <c r="B1721" t="s">
        <v>970</v>
      </c>
    </row>
    <row r="1722" spans="2:2" x14ac:dyDescent="0.2">
      <c r="B1722" t="s">
        <v>881</v>
      </c>
    </row>
    <row r="1723" spans="2:2" x14ac:dyDescent="0.2">
      <c r="B1723" t="s">
        <v>1023</v>
      </c>
    </row>
    <row r="1724" spans="2:2" x14ac:dyDescent="0.2">
      <c r="B1724" t="s">
        <v>858</v>
      </c>
    </row>
    <row r="1725" spans="2:2" x14ac:dyDescent="0.2">
      <c r="B1725" t="s">
        <v>912</v>
      </c>
    </row>
    <row r="1726" spans="2:2" x14ac:dyDescent="0.2">
      <c r="B1726" t="s">
        <v>860</v>
      </c>
    </row>
    <row r="1727" spans="2:2" x14ac:dyDescent="0.2">
      <c r="B1727" t="s">
        <v>854</v>
      </c>
    </row>
    <row r="1728" spans="2:2" x14ac:dyDescent="0.2">
      <c r="B1728" t="s">
        <v>900</v>
      </c>
    </row>
    <row r="1729" spans="2:2" x14ac:dyDescent="0.2">
      <c r="B1729" t="s">
        <v>887</v>
      </c>
    </row>
    <row r="1730" spans="2:2" x14ac:dyDescent="0.2">
      <c r="B1730" t="s">
        <v>1024</v>
      </c>
    </row>
    <row r="1731" spans="2:2" x14ac:dyDescent="0.2">
      <c r="B1731" t="s">
        <v>871</v>
      </c>
    </row>
    <row r="1732" spans="2:2" x14ac:dyDescent="0.2">
      <c r="B1732" t="s">
        <v>912</v>
      </c>
    </row>
    <row r="1733" spans="2:2" x14ac:dyDescent="0.2">
      <c r="B1733" t="s">
        <v>860</v>
      </c>
    </row>
    <row r="1734" spans="2:2" x14ac:dyDescent="0.2">
      <c r="B1734" t="s">
        <v>854</v>
      </c>
    </row>
    <row r="1735" spans="2:2" x14ac:dyDescent="0.2">
      <c r="B1735" t="s">
        <v>984</v>
      </c>
    </row>
    <row r="1736" spans="2:2" x14ac:dyDescent="0.2">
      <c r="B1736" t="s">
        <v>856</v>
      </c>
    </row>
    <row r="1737" spans="2:2" x14ac:dyDescent="0.2">
      <c r="B1737" t="s">
        <v>1025</v>
      </c>
    </row>
    <row r="1738" spans="2:2" x14ac:dyDescent="0.2">
      <c r="B1738" t="s">
        <v>858</v>
      </c>
    </row>
    <row r="1739" spans="2:2" x14ac:dyDescent="0.2">
      <c r="B1739" t="s">
        <v>912</v>
      </c>
    </row>
    <row r="1740" spans="2:2" x14ac:dyDescent="0.2">
      <c r="B1740" t="s">
        <v>860</v>
      </c>
    </row>
    <row r="1741" spans="2:2" x14ac:dyDescent="0.2">
      <c r="B1741" t="s">
        <v>854</v>
      </c>
    </row>
    <row r="1742" spans="2:2" x14ac:dyDescent="0.2">
      <c r="B1742" t="s">
        <v>896</v>
      </c>
    </row>
    <row r="1743" spans="2:2" x14ac:dyDescent="0.2">
      <c r="B1743" t="s">
        <v>869</v>
      </c>
    </row>
    <row r="1744" spans="2:2" x14ac:dyDescent="0.2">
      <c r="B1744" t="s">
        <v>1006</v>
      </c>
    </row>
    <row r="1745" spans="2:2" x14ac:dyDescent="0.2">
      <c r="B1745" t="s">
        <v>871</v>
      </c>
    </row>
    <row r="1746" spans="2:2" x14ac:dyDescent="0.2">
      <c r="B1746" t="s">
        <v>912</v>
      </c>
    </row>
    <row r="1747" spans="2:2" x14ac:dyDescent="0.2">
      <c r="B1747" t="s">
        <v>860</v>
      </c>
    </row>
    <row r="1748" spans="2:2" x14ac:dyDescent="0.2">
      <c r="B1748" t="s">
        <v>854</v>
      </c>
    </row>
    <row r="1749" spans="2:2" x14ac:dyDescent="0.2">
      <c r="B1749" t="s">
        <v>929</v>
      </c>
    </row>
    <row r="1750" spans="2:2" x14ac:dyDescent="0.2">
      <c r="B1750" t="s">
        <v>873</v>
      </c>
    </row>
    <row r="1751" spans="2:2" x14ac:dyDescent="0.2">
      <c r="B1751" t="s">
        <v>1026</v>
      </c>
    </row>
    <row r="1752" spans="2:2" x14ac:dyDescent="0.2">
      <c r="B1752" t="s">
        <v>858</v>
      </c>
    </row>
    <row r="1753" spans="2:2" x14ac:dyDescent="0.2">
      <c r="B1753" t="s">
        <v>912</v>
      </c>
    </row>
    <row r="1754" spans="2:2" x14ac:dyDescent="0.2">
      <c r="B1754" t="s">
        <v>860</v>
      </c>
    </row>
    <row r="1755" spans="2:2" x14ac:dyDescent="0.2">
      <c r="B1755" t="s">
        <v>854</v>
      </c>
    </row>
    <row r="1756" spans="2:2" x14ac:dyDescent="0.2">
      <c r="B1756" t="s">
        <v>868</v>
      </c>
    </row>
    <row r="1757" spans="2:2" x14ac:dyDescent="0.2">
      <c r="B1757" t="s">
        <v>869</v>
      </c>
    </row>
    <row r="1758" spans="2:2" x14ac:dyDescent="0.2">
      <c r="B1758" t="s">
        <v>1025</v>
      </c>
    </row>
    <row r="1759" spans="2:2" x14ac:dyDescent="0.2">
      <c r="B1759" t="s">
        <v>871</v>
      </c>
    </row>
    <row r="1760" spans="2:2" x14ac:dyDescent="0.2">
      <c r="B1760" t="s">
        <v>912</v>
      </c>
    </row>
    <row r="1761" spans="2:2" x14ac:dyDescent="0.2">
      <c r="B1761" t="s">
        <v>860</v>
      </c>
    </row>
    <row r="1762" spans="2:2" x14ac:dyDescent="0.2">
      <c r="B1762" t="s">
        <v>854</v>
      </c>
    </row>
    <row r="1763" spans="2:2" x14ac:dyDescent="0.2">
      <c r="B1763" t="s">
        <v>900</v>
      </c>
    </row>
    <row r="1764" spans="2:2" x14ac:dyDescent="0.2">
      <c r="B1764" t="s">
        <v>887</v>
      </c>
    </row>
    <row r="1765" spans="2:2" x14ac:dyDescent="0.2">
      <c r="B1765" t="s">
        <v>1027</v>
      </c>
    </row>
    <row r="1766" spans="2:2" x14ac:dyDescent="0.2">
      <c r="B1766" t="s">
        <v>858</v>
      </c>
    </row>
    <row r="1767" spans="2:2" x14ac:dyDescent="0.2">
      <c r="B1767" t="s">
        <v>912</v>
      </c>
    </row>
    <row r="1768" spans="2:2" x14ac:dyDescent="0.2">
      <c r="B1768" t="s">
        <v>860</v>
      </c>
    </row>
    <row r="1769" spans="2:2" x14ac:dyDescent="0.2">
      <c r="B1769" t="s">
        <v>854</v>
      </c>
    </row>
    <row r="1770" spans="2:2" x14ac:dyDescent="0.2">
      <c r="B1770" t="s">
        <v>937</v>
      </c>
    </row>
    <row r="1771" spans="2:2" x14ac:dyDescent="0.2">
      <c r="B1771" t="s">
        <v>873</v>
      </c>
    </row>
    <row r="1772" spans="2:2" x14ac:dyDescent="0.2">
      <c r="B1772" t="s">
        <v>1028</v>
      </c>
    </row>
    <row r="1773" spans="2:2" x14ac:dyDescent="0.2">
      <c r="B1773" t="s">
        <v>871</v>
      </c>
    </row>
    <row r="1774" spans="2:2" x14ac:dyDescent="0.2">
      <c r="B1774" t="s">
        <v>912</v>
      </c>
    </row>
    <row r="1775" spans="2:2" x14ac:dyDescent="0.2">
      <c r="B1775" t="s">
        <v>860</v>
      </c>
    </row>
    <row r="1776" spans="2:2" x14ac:dyDescent="0.2">
      <c r="B1776" t="s">
        <v>854</v>
      </c>
    </row>
    <row r="1777" spans="2:2" x14ac:dyDescent="0.2">
      <c r="B1777" t="s">
        <v>909</v>
      </c>
    </row>
    <row r="1778" spans="2:2" x14ac:dyDescent="0.2">
      <c r="B1778" t="s">
        <v>856</v>
      </c>
    </row>
    <row r="1779" spans="2:2" x14ac:dyDescent="0.2">
      <c r="B1779" t="s">
        <v>991</v>
      </c>
    </row>
    <row r="1780" spans="2:2" x14ac:dyDescent="0.2">
      <c r="B1780" t="s">
        <v>858</v>
      </c>
    </row>
    <row r="1781" spans="2:2" x14ac:dyDescent="0.2">
      <c r="B1781" t="s">
        <v>912</v>
      </c>
    </row>
    <row r="1782" spans="2:2" x14ac:dyDescent="0.2">
      <c r="B1782" t="s">
        <v>860</v>
      </c>
    </row>
    <row r="1783" spans="2:2" x14ac:dyDescent="0.2">
      <c r="B1783" t="s">
        <v>854</v>
      </c>
    </row>
    <row r="1784" spans="2:2" x14ac:dyDescent="0.2">
      <c r="B1784" t="s">
        <v>861</v>
      </c>
    </row>
    <row r="1785" spans="2:2" x14ac:dyDescent="0.2">
      <c r="B1785" t="s">
        <v>862</v>
      </c>
    </row>
    <row r="1786" spans="2:2" x14ac:dyDescent="0.2">
      <c r="B1786" t="s">
        <v>1025</v>
      </c>
    </row>
    <row r="1787" spans="2:2" x14ac:dyDescent="0.2">
      <c r="B1787" t="s">
        <v>871</v>
      </c>
    </row>
    <row r="1788" spans="2:2" x14ac:dyDescent="0.2">
      <c r="B1788" t="s">
        <v>912</v>
      </c>
    </row>
    <row r="1789" spans="2:2" x14ac:dyDescent="0.2">
      <c r="B1789" t="s">
        <v>860</v>
      </c>
    </row>
    <row r="1790" spans="2:2" x14ac:dyDescent="0.2">
      <c r="B1790" t="s">
        <v>854</v>
      </c>
    </row>
    <row r="1791" spans="2:2" x14ac:dyDescent="0.2">
      <c r="B1791" t="s">
        <v>890</v>
      </c>
    </row>
    <row r="1792" spans="2:2" x14ac:dyDescent="0.2">
      <c r="B1792" t="s">
        <v>887</v>
      </c>
    </row>
    <row r="1793" spans="2:2" x14ac:dyDescent="0.2">
      <c r="B1793" t="s">
        <v>1029</v>
      </c>
    </row>
    <row r="1794" spans="2:2" x14ac:dyDescent="0.2">
      <c r="B1794" t="s">
        <v>858</v>
      </c>
    </row>
    <row r="1795" spans="2:2" x14ac:dyDescent="0.2">
      <c r="B1795" t="s">
        <v>912</v>
      </c>
    </row>
    <row r="1796" spans="2:2" x14ac:dyDescent="0.2">
      <c r="B1796" t="s">
        <v>860</v>
      </c>
    </row>
    <row r="1797" spans="2:2" x14ac:dyDescent="0.2">
      <c r="B1797" t="s">
        <v>854</v>
      </c>
    </row>
    <row r="1798" spans="2:2" x14ac:dyDescent="0.2">
      <c r="B1798" t="s">
        <v>889</v>
      </c>
    </row>
    <row r="1799" spans="2:2" x14ac:dyDescent="0.2">
      <c r="B1799" t="s">
        <v>881</v>
      </c>
    </row>
    <row r="1800" spans="2:2" x14ac:dyDescent="0.2">
      <c r="B1800" t="s">
        <v>1030</v>
      </c>
    </row>
    <row r="1801" spans="2:2" x14ac:dyDescent="0.2">
      <c r="B1801" t="s">
        <v>858</v>
      </c>
    </row>
    <row r="1802" spans="2:2" x14ac:dyDescent="0.2">
      <c r="B1802" t="s">
        <v>912</v>
      </c>
    </row>
    <row r="1803" spans="2:2" x14ac:dyDescent="0.2">
      <c r="B1803" t="s">
        <v>860</v>
      </c>
    </row>
    <row r="1804" spans="2:2" x14ac:dyDescent="0.2">
      <c r="B1804" t="s">
        <v>854</v>
      </c>
    </row>
    <row r="1805" spans="2:2" x14ac:dyDescent="0.2">
      <c r="B1805" t="s">
        <v>921</v>
      </c>
    </row>
    <row r="1806" spans="2:2" x14ac:dyDescent="0.2">
      <c r="B1806" t="s">
        <v>869</v>
      </c>
    </row>
    <row r="1807" spans="2:2" x14ac:dyDescent="0.2">
      <c r="B1807" t="s">
        <v>939</v>
      </c>
    </row>
    <row r="1808" spans="2:2" x14ac:dyDescent="0.2">
      <c r="B1808" t="s">
        <v>858</v>
      </c>
    </row>
    <row r="1809" spans="2:2" x14ac:dyDescent="0.2">
      <c r="B1809" t="s">
        <v>912</v>
      </c>
    </row>
    <row r="1810" spans="2:2" x14ac:dyDescent="0.2">
      <c r="B1810" t="s">
        <v>860</v>
      </c>
    </row>
    <row r="1811" spans="2:2" x14ac:dyDescent="0.2">
      <c r="B1811" t="s">
        <v>854</v>
      </c>
    </row>
    <row r="1812" spans="2:2" x14ac:dyDescent="0.2">
      <c r="B1812" t="s">
        <v>886</v>
      </c>
    </row>
    <row r="1813" spans="2:2" x14ac:dyDescent="0.2">
      <c r="B1813" t="s">
        <v>887</v>
      </c>
    </row>
    <row r="1814" spans="2:2" x14ac:dyDescent="0.2">
      <c r="B1814" t="s">
        <v>946</v>
      </c>
    </row>
    <row r="1815" spans="2:2" x14ac:dyDescent="0.2">
      <c r="B1815" t="s">
        <v>858</v>
      </c>
    </row>
    <row r="1816" spans="2:2" x14ac:dyDescent="0.2">
      <c r="B1816" t="s">
        <v>912</v>
      </c>
    </row>
    <row r="1817" spans="2:2" x14ac:dyDescent="0.2">
      <c r="B1817" t="s">
        <v>860</v>
      </c>
    </row>
    <row r="1818" spans="2:2" x14ac:dyDescent="0.2">
      <c r="B1818" t="s">
        <v>854</v>
      </c>
    </row>
    <row r="1819" spans="2:2" x14ac:dyDescent="0.2">
      <c r="B1819" t="s">
        <v>984</v>
      </c>
    </row>
    <row r="1820" spans="2:2" x14ac:dyDescent="0.2">
      <c r="B1820" t="s">
        <v>856</v>
      </c>
    </row>
    <row r="1821" spans="2:2" x14ac:dyDescent="0.2">
      <c r="B1821" t="s">
        <v>1031</v>
      </c>
    </row>
    <row r="1822" spans="2:2" x14ac:dyDescent="0.2">
      <c r="B1822" t="s">
        <v>871</v>
      </c>
    </row>
    <row r="1823" spans="2:2" x14ac:dyDescent="0.2">
      <c r="B1823" t="s">
        <v>912</v>
      </c>
    </row>
    <row r="1824" spans="2:2" x14ac:dyDescent="0.2">
      <c r="B1824" t="s">
        <v>860</v>
      </c>
    </row>
    <row r="1825" spans="2:2" x14ac:dyDescent="0.2">
      <c r="B1825" t="s">
        <v>854</v>
      </c>
    </row>
    <row r="1826" spans="2:2" x14ac:dyDescent="0.2">
      <c r="B1826" t="s">
        <v>1021</v>
      </c>
    </row>
    <row r="1827" spans="2:2" x14ac:dyDescent="0.2">
      <c r="B1827" t="s">
        <v>884</v>
      </c>
    </row>
    <row r="1828" spans="2:2" x14ac:dyDescent="0.2">
      <c r="B1828" t="s">
        <v>1032</v>
      </c>
    </row>
    <row r="1829" spans="2:2" x14ac:dyDescent="0.2">
      <c r="B1829" t="s">
        <v>871</v>
      </c>
    </row>
    <row r="1830" spans="2:2" x14ac:dyDescent="0.2">
      <c r="B1830" t="s">
        <v>912</v>
      </c>
    </row>
    <row r="1831" spans="2:2" x14ac:dyDescent="0.2">
      <c r="B1831" t="s">
        <v>860</v>
      </c>
    </row>
    <row r="1832" spans="2:2" x14ac:dyDescent="0.2">
      <c r="B1832" t="s">
        <v>854</v>
      </c>
    </row>
    <row r="1833" spans="2:2" x14ac:dyDescent="0.2">
      <c r="B1833" t="s">
        <v>921</v>
      </c>
    </row>
    <row r="1834" spans="2:2" x14ac:dyDescent="0.2">
      <c r="B1834" t="s">
        <v>869</v>
      </c>
    </row>
    <row r="1835" spans="2:2" x14ac:dyDescent="0.2">
      <c r="B1835" t="s">
        <v>1033</v>
      </c>
    </row>
    <row r="1836" spans="2:2" x14ac:dyDescent="0.2">
      <c r="B1836" t="s">
        <v>871</v>
      </c>
    </row>
    <row r="1837" spans="2:2" x14ac:dyDescent="0.2">
      <c r="B1837" t="s">
        <v>912</v>
      </c>
    </row>
    <row r="1838" spans="2:2" x14ac:dyDescent="0.2">
      <c r="B1838" t="s">
        <v>860</v>
      </c>
    </row>
    <row r="1839" spans="2:2" x14ac:dyDescent="0.2">
      <c r="B1839" t="s">
        <v>854</v>
      </c>
    </row>
    <row r="1840" spans="2:2" x14ac:dyDescent="0.2">
      <c r="B1840" t="s">
        <v>855</v>
      </c>
    </row>
    <row r="1841" spans="2:2" x14ac:dyDescent="0.2">
      <c r="B1841" t="s">
        <v>856</v>
      </c>
    </row>
    <row r="1842" spans="2:2" x14ac:dyDescent="0.2">
      <c r="B1842" t="s">
        <v>882</v>
      </c>
    </row>
    <row r="1843" spans="2:2" x14ac:dyDescent="0.2">
      <c r="B1843" t="s">
        <v>858</v>
      </c>
    </row>
    <row r="1844" spans="2:2" x14ac:dyDescent="0.2">
      <c r="B1844" t="s">
        <v>912</v>
      </c>
    </row>
    <row r="1845" spans="2:2" x14ac:dyDescent="0.2">
      <c r="B1845" t="s">
        <v>860</v>
      </c>
    </row>
    <row r="1846" spans="2:2" x14ac:dyDescent="0.2">
      <c r="B1846" t="s">
        <v>854</v>
      </c>
    </row>
    <row r="1847" spans="2:2" x14ac:dyDescent="0.2">
      <c r="B1847" t="s">
        <v>883</v>
      </c>
    </row>
    <row r="1848" spans="2:2" x14ac:dyDescent="0.2">
      <c r="B1848" t="s">
        <v>884</v>
      </c>
    </row>
    <row r="1849" spans="2:2" x14ac:dyDescent="0.2">
      <c r="B1849" t="s">
        <v>985</v>
      </c>
    </row>
    <row r="1850" spans="2:2" x14ac:dyDescent="0.2">
      <c r="B1850" t="s">
        <v>858</v>
      </c>
    </row>
    <row r="1851" spans="2:2" x14ac:dyDescent="0.2">
      <c r="B1851" t="s">
        <v>912</v>
      </c>
    </row>
    <row r="1852" spans="2:2" x14ac:dyDescent="0.2">
      <c r="B1852" t="s">
        <v>860</v>
      </c>
    </row>
    <row r="1853" spans="2:2" x14ac:dyDescent="0.2">
      <c r="B1853" t="s">
        <v>854</v>
      </c>
    </row>
    <row r="1854" spans="2:2" x14ac:dyDescent="0.2">
      <c r="B1854" t="s">
        <v>872</v>
      </c>
    </row>
    <row r="1855" spans="2:2" x14ac:dyDescent="0.2">
      <c r="B1855" t="s">
        <v>873</v>
      </c>
    </row>
    <row r="1856" spans="2:2" x14ac:dyDescent="0.2">
      <c r="B1856" t="s">
        <v>1034</v>
      </c>
    </row>
    <row r="1857" spans="2:2" x14ac:dyDescent="0.2">
      <c r="B1857" t="s">
        <v>858</v>
      </c>
    </row>
    <row r="1858" spans="2:2" x14ac:dyDescent="0.2">
      <c r="B1858" t="s">
        <v>912</v>
      </c>
    </row>
    <row r="1859" spans="2:2" x14ac:dyDescent="0.2">
      <c r="B1859" t="s">
        <v>860</v>
      </c>
    </row>
    <row r="1860" spans="2:2" x14ac:dyDescent="0.2">
      <c r="B1860" t="s">
        <v>854</v>
      </c>
    </row>
    <row r="1861" spans="2:2" x14ac:dyDescent="0.2">
      <c r="B1861" t="s">
        <v>861</v>
      </c>
    </row>
    <row r="1862" spans="2:2" x14ac:dyDescent="0.2">
      <c r="B1862" t="s">
        <v>862</v>
      </c>
    </row>
    <row r="1863" spans="2:2" x14ac:dyDescent="0.2">
      <c r="B1863" t="s">
        <v>1035</v>
      </c>
    </row>
    <row r="1864" spans="2:2" x14ac:dyDescent="0.2">
      <c r="B1864" t="s">
        <v>858</v>
      </c>
    </row>
    <row r="1865" spans="2:2" x14ac:dyDescent="0.2">
      <c r="B1865" t="s">
        <v>912</v>
      </c>
    </row>
    <row r="1866" spans="2:2" x14ac:dyDescent="0.2">
      <c r="B1866" t="s">
        <v>860</v>
      </c>
    </row>
    <row r="1867" spans="2:2" x14ac:dyDescent="0.2">
      <c r="B1867" t="s">
        <v>854</v>
      </c>
    </row>
    <row r="1868" spans="2:2" x14ac:dyDescent="0.2">
      <c r="B1868" t="s">
        <v>921</v>
      </c>
    </row>
    <row r="1869" spans="2:2" x14ac:dyDescent="0.2">
      <c r="B1869" t="s">
        <v>869</v>
      </c>
    </row>
    <row r="1870" spans="2:2" x14ac:dyDescent="0.2">
      <c r="B1870" t="s">
        <v>1036</v>
      </c>
    </row>
    <row r="1871" spans="2:2" x14ac:dyDescent="0.2">
      <c r="B1871" t="s">
        <v>871</v>
      </c>
    </row>
    <row r="1872" spans="2:2" x14ac:dyDescent="0.2">
      <c r="B1872" t="s">
        <v>912</v>
      </c>
    </row>
    <row r="1873" spans="2:2" x14ac:dyDescent="0.2">
      <c r="B1873" t="s">
        <v>860</v>
      </c>
    </row>
    <row r="1874" spans="2:2" x14ac:dyDescent="0.2">
      <c r="B1874" t="s">
        <v>854</v>
      </c>
    </row>
    <row r="1875" spans="2:2" x14ac:dyDescent="0.2">
      <c r="B1875" t="s">
        <v>896</v>
      </c>
    </row>
    <row r="1876" spans="2:2" x14ac:dyDescent="0.2">
      <c r="B1876" t="s">
        <v>869</v>
      </c>
    </row>
    <row r="1877" spans="2:2" x14ac:dyDescent="0.2">
      <c r="B1877" t="s">
        <v>960</v>
      </c>
    </row>
    <row r="1878" spans="2:2" x14ac:dyDescent="0.2">
      <c r="B1878" t="s">
        <v>858</v>
      </c>
    </row>
    <row r="1879" spans="2:2" x14ac:dyDescent="0.2">
      <c r="B1879" t="s">
        <v>912</v>
      </c>
    </row>
    <row r="1880" spans="2:2" x14ac:dyDescent="0.2">
      <c r="B1880" t="s">
        <v>860</v>
      </c>
    </row>
    <row r="1881" spans="2:2" x14ac:dyDescent="0.2">
      <c r="B1881" t="s">
        <v>854</v>
      </c>
    </row>
    <row r="1882" spans="2:2" x14ac:dyDescent="0.2">
      <c r="B1882" t="s">
        <v>1021</v>
      </c>
    </row>
    <row r="1883" spans="2:2" x14ac:dyDescent="0.2">
      <c r="B1883" t="s">
        <v>884</v>
      </c>
    </row>
    <row r="1884" spans="2:2" x14ac:dyDescent="0.2">
      <c r="B1884" t="s">
        <v>895</v>
      </c>
    </row>
    <row r="1885" spans="2:2" x14ac:dyDescent="0.2">
      <c r="B1885" t="s">
        <v>858</v>
      </c>
    </row>
    <row r="1886" spans="2:2" x14ac:dyDescent="0.2">
      <c r="B1886" t="s">
        <v>912</v>
      </c>
    </row>
    <row r="1887" spans="2:2" x14ac:dyDescent="0.2">
      <c r="B1887" t="s">
        <v>860</v>
      </c>
    </row>
    <row r="1888" spans="2:2" x14ac:dyDescent="0.2">
      <c r="B1888" t="s">
        <v>854</v>
      </c>
    </row>
    <row r="1889" spans="2:2" x14ac:dyDescent="0.2">
      <c r="B1889" t="s">
        <v>898</v>
      </c>
    </row>
    <row r="1890" spans="2:2" x14ac:dyDescent="0.2">
      <c r="B1890" t="s">
        <v>881</v>
      </c>
    </row>
    <row r="1891" spans="2:2" x14ac:dyDescent="0.2">
      <c r="B1891" t="s">
        <v>980</v>
      </c>
    </row>
    <row r="1892" spans="2:2" x14ac:dyDescent="0.2">
      <c r="B1892" t="s">
        <v>858</v>
      </c>
    </row>
    <row r="1893" spans="2:2" x14ac:dyDescent="0.2">
      <c r="B1893" t="s">
        <v>912</v>
      </c>
    </row>
    <row r="1894" spans="2:2" x14ac:dyDescent="0.2">
      <c r="B1894" t="s">
        <v>860</v>
      </c>
    </row>
    <row r="1895" spans="2:2" x14ac:dyDescent="0.2">
      <c r="B1895" t="s">
        <v>854</v>
      </c>
    </row>
    <row r="1896" spans="2:2" x14ac:dyDescent="0.2">
      <c r="B1896" t="s">
        <v>1000</v>
      </c>
    </row>
    <row r="1897" spans="2:2" x14ac:dyDescent="0.2">
      <c r="B1897" t="s">
        <v>884</v>
      </c>
    </row>
    <row r="1898" spans="2:2" x14ac:dyDescent="0.2">
      <c r="B1898" t="s">
        <v>1037</v>
      </c>
    </row>
    <row r="1899" spans="2:2" x14ac:dyDescent="0.2">
      <c r="B1899" t="s">
        <v>871</v>
      </c>
    </row>
    <row r="1900" spans="2:2" x14ac:dyDescent="0.2">
      <c r="B1900" t="s">
        <v>912</v>
      </c>
    </row>
    <row r="1901" spans="2:2" x14ac:dyDescent="0.2">
      <c r="B1901" t="s">
        <v>860</v>
      </c>
    </row>
    <row r="1902" spans="2:2" x14ac:dyDescent="0.2">
      <c r="B1902" t="s">
        <v>854</v>
      </c>
    </row>
    <row r="1903" spans="2:2" x14ac:dyDescent="0.2">
      <c r="B1903" t="s">
        <v>948</v>
      </c>
    </row>
    <row r="1904" spans="2:2" x14ac:dyDescent="0.2">
      <c r="B1904" t="s">
        <v>887</v>
      </c>
    </row>
    <row r="1905" spans="2:2" x14ac:dyDescent="0.2">
      <c r="B1905" t="s">
        <v>910</v>
      </c>
    </row>
    <row r="1906" spans="2:2" x14ac:dyDescent="0.2">
      <c r="B1906" t="s">
        <v>871</v>
      </c>
    </row>
    <row r="1907" spans="2:2" x14ac:dyDescent="0.2">
      <c r="B1907" t="s">
        <v>912</v>
      </c>
    </row>
    <row r="1908" spans="2:2" x14ac:dyDescent="0.2">
      <c r="B1908" t="s">
        <v>860</v>
      </c>
    </row>
    <row r="1909" spans="2:2" x14ac:dyDescent="0.2">
      <c r="B1909" t="s">
        <v>854</v>
      </c>
    </row>
    <row r="1910" spans="2:2" x14ac:dyDescent="0.2">
      <c r="B1910" t="s">
        <v>864</v>
      </c>
    </row>
    <row r="1911" spans="2:2" x14ac:dyDescent="0.2">
      <c r="B1911" t="s">
        <v>862</v>
      </c>
    </row>
    <row r="1912" spans="2:2" x14ac:dyDescent="0.2">
      <c r="B1912" t="s">
        <v>865</v>
      </c>
    </row>
    <row r="1913" spans="2:2" x14ac:dyDescent="0.2">
      <c r="B1913" t="s">
        <v>871</v>
      </c>
    </row>
    <row r="1914" spans="2:2" x14ac:dyDescent="0.2">
      <c r="B1914" t="s">
        <v>912</v>
      </c>
    </row>
    <row r="1915" spans="2:2" x14ac:dyDescent="0.2">
      <c r="B1915" t="s">
        <v>860</v>
      </c>
    </row>
    <row r="1916" spans="2:2" x14ac:dyDescent="0.2">
      <c r="B1916" t="s">
        <v>854</v>
      </c>
    </row>
    <row r="1917" spans="2:2" x14ac:dyDescent="0.2">
      <c r="B1917" t="s">
        <v>890</v>
      </c>
    </row>
    <row r="1918" spans="2:2" x14ac:dyDescent="0.2">
      <c r="B1918" t="s">
        <v>887</v>
      </c>
    </row>
    <row r="1919" spans="2:2" x14ac:dyDescent="0.2">
      <c r="B1919" t="s">
        <v>1038</v>
      </c>
    </row>
    <row r="1920" spans="2:2" x14ac:dyDescent="0.2">
      <c r="B1920" t="s">
        <v>858</v>
      </c>
    </row>
    <row r="1921" spans="2:2" x14ac:dyDescent="0.2">
      <c r="B1921" t="s">
        <v>912</v>
      </c>
    </row>
    <row r="1922" spans="2:2" x14ac:dyDescent="0.2">
      <c r="B1922" t="s">
        <v>860</v>
      </c>
    </row>
    <row r="1923" spans="2:2" x14ac:dyDescent="0.2">
      <c r="B1923" t="s">
        <v>854</v>
      </c>
    </row>
    <row r="1924" spans="2:2" x14ac:dyDescent="0.2">
      <c r="B1924" t="s">
        <v>880</v>
      </c>
    </row>
    <row r="1925" spans="2:2" x14ac:dyDescent="0.2">
      <c r="B1925" t="s">
        <v>881</v>
      </c>
    </row>
    <row r="1926" spans="2:2" x14ac:dyDescent="0.2">
      <c r="B1926" t="s">
        <v>1039</v>
      </c>
    </row>
    <row r="1927" spans="2:2" x14ac:dyDescent="0.2">
      <c r="B1927" t="s">
        <v>871</v>
      </c>
    </row>
    <row r="1928" spans="2:2" x14ac:dyDescent="0.2">
      <c r="B1928" t="s">
        <v>912</v>
      </c>
    </row>
    <row r="1929" spans="2:2" x14ac:dyDescent="0.2">
      <c r="B1929" t="s">
        <v>860</v>
      </c>
    </row>
    <row r="1930" spans="2:2" x14ac:dyDescent="0.2">
      <c r="B1930" t="s">
        <v>854</v>
      </c>
    </row>
    <row r="1931" spans="2:2" x14ac:dyDescent="0.2">
      <c r="B1931" t="s">
        <v>898</v>
      </c>
    </row>
    <row r="1932" spans="2:2" x14ac:dyDescent="0.2">
      <c r="B1932" t="s">
        <v>881</v>
      </c>
    </row>
    <row r="1933" spans="2:2" x14ac:dyDescent="0.2">
      <c r="B1933" t="s">
        <v>1039</v>
      </c>
    </row>
    <row r="1934" spans="2:2" x14ac:dyDescent="0.2">
      <c r="B1934" t="s">
        <v>871</v>
      </c>
    </row>
    <row r="1935" spans="2:2" x14ac:dyDescent="0.2">
      <c r="B1935" t="s">
        <v>912</v>
      </c>
    </row>
    <row r="1936" spans="2:2" x14ac:dyDescent="0.2">
      <c r="B1936" t="s">
        <v>860</v>
      </c>
    </row>
    <row r="1937" spans="2:2" x14ac:dyDescent="0.2">
      <c r="B1937" t="s">
        <v>854</v>
      </c>
    </row>
    <row r="1938" spans="2:2" x14ac:dyDescent="0.2">
      <c r="B1938" t="s">
        <v>1000</v>
      </c>
    </row>
    <row r="1939" spans="2:2" x14ac:dyDescent="0.2">
      <c r="B1939" t="s">
        <v>884</v>
      </c>
    </row>
    <row r="1940" spans="2:2" x14ac:dyDescent="0.2">
      <c r="B1940" t="s">
        <v>953</v>
      </c>
    </row>
    <row r="1941" spans="2:2" x14ac:dyDescent="0.2">
      <c r="B1941" t="s">
        <v>871</v>
      </c>
    </row>
    <row r="1942" spans="2:2" x14ac:dyDescent="0.2">
      <c r="B1942" t="s">
        <v>912</v>
      </c>
    </row>
    <row r="1943" spans="2:2" x14ac:dyDescent="0.2">
      <c r="B1943" t="s">
        <v>860</v>
      </c>
    </row>
    <row r="1944" spans="2:2" x14ac:dyDescent="0.2">
      <c r="B1944" t="s">
        <v>854</v>
      </c>
    </row>
    <row r="1945" spans="2:2" x14ac:dyDescent="0.2">
      <c r="B1945" t="s">
        <v>1000</v>
      </c>
    </row>
    <row r="1946" spans="2:2" x14ac:dyDescent="0.2">
      <c r="B1946" t="s">
        <v>884</v>
      </c>
    </row>
    <row r="1947" spans="2:2" x14ac:dyDescent="0.2">
      <c r="B1947" t="s">
        <v>928</v>
      </c>
    </row>
    <row r="1948" spans="2:2" x14ac:dyDescent="0.2">
      <c r="B1948" t="s">
        <v>858</v>
      </c>
    </row>
    <row r="1949" spans="2:2" x14ac:dyDescent="0.2">
      <c r="B1949" t="s">
        <v>912</v>
      </c>
    </row>
    <row r="1950" spans="2:2" x14ac:dyDescent="0.2">
      <c r="B1950" t="s">
        <v>860</v>
      </c>
    </row>
    <row r="1951" spans="2:2" x14ac:dyDescent="0.2">
      <c r="B1951" t="s">
        <v>854</v>
      </c>
    </row>
    <row r="1952" spans="2:2" x14ac:dyDescent="0.2">
      <c r="B1952" t="s">
        <v>923</v>
      </c>
    </row>
    <row r="1953" spans="2:2" x14ac:dyDescent="0.2">
      <c r="B1953" t="s">
        <v>887</v>
      </c>
    </row>
    <row r="1954" spans="2:2" x14ac:dyDescent="0.2">
      <c r="B1954" t="s">
        <v>1040</v>
      </c>
    </row>
    <row r="1955" spans="2:2" x14ac:dyDescent="0.2">
      <c r="B1955" t="s">
        <v>858</v>
      </c>
    </row>
    <row r="1956" spans="2:2" x14ac:dyDescent="0.2">
      <c r="B1956" t="s">
        <v>912</v>
      </c>
    </row>
    <row r="1957" spans="2:2" x14ac:dyDescent="0.2">
      <c r="B1957" t="s">
        <v>860</v>
      </c>
    </row>
    <row r="1958" spans="2:2" x14ac:dyDescent="0.2">
      <c r="B1958" t="s">
        <v>854</v>
      </c>
    </row>
    <row r="1959" spans="2:2" x14ac:dyDescent="0.2">
      <c r="B1959" t="s">
        <v>906</v>
      </c>
    </row>
    <row r="1960" spans="2:2" x14ac:dyDescent="0.2">
      <c r="B1960" t="s">
        <v>869</v>
      </c>
    </row>
    <row r="1961" spans="2:2" x14ac:dyDescent="0.2">
      <c r="B1961" t="s">
        <v>1041</v>
      </c>
    </row>
    <row r="1962" spans="2:2" x14ac:dyDescent="0.2">
      <c r="B1962" t="s">
        <v>858</v>
      </c>
    </row>
    <row r="1963" spans="2:2" x14ac:dyDescent="0.2">
      <c r="B1963" t="s">
        <v>912</v>
      </c>
    </row>
    <row r="1964" spans="2:2" x14ac:dyDescent="0.2">
      <c r="B1964" t="s">
        <v>860</v>
      </c>
    </row>
    <row r="1965" spans="2:2" x14ac:dyDescent="0.2">
      <c r="B1965" t="s">
        <v>854</v>
      </c>
    </row>
    <row r="1966" spans="2:2" x14ac:dyDescent="0.2">
      <c r="B1966" t="s">
        <v>970</v>
      </c>
    </row>
    <row r="1967" spans="2:2" x14ac:dyDescent="0.2">
      <c r="B1967" t="s">
        <v>881</v>
      </c>
    </row>
    <row r="1968" spans="2:2" x14ac:dyDescent="0.2">
      <c r="B1968" t="s">
        <v>894</v>
      </c>
    </row>
    <row r="1969" spans="2:2" x14ac:dyDescent="0.2">
      <c r="B1969" t="s">
        <v>871</v>
      </c>
    </row>
    <row r="1970" spans="2:2" x14ac:dyDescent="0.2">
      <c r="B1970" t="s">
        <v>912</v>
      </c>
    </row>
    <row r="1971" spans="2:2" x14ac:dyDescent="0.2">
      <c r="B1971" t="s">
        <v>860</v>
      </c>
    </row>
    <row r="1972" spans="2:2" x14ac:dyDescent="0.2">
      <c r="B1972" t="s">
        <v>854</v>
      </c>
    </row>
    <row r="1973" spans="2:2" x14ac:dyDescent="0.2">
      <c r="B1973" t="s">
        <v>977</v>
      </c>
    </row>
    <row r="1974" spans="2:2" x14ac:dyDescent="0.2">
      <c r="B1974" t="s">
        <v>862</v>
      </c>
    </row>
    <row r="1975" spans="2:2" x14ac:dyDescent="0.2">
      <c r="B1975" t="s">
        <v>945</v>
      </c>
    </row>
    <row r="1976" spans="2:2" x14ac:dyDescent="0.2">
      <c r="B1976" t="s">
        <v>858</v>
      </c>
    </row>
    <row r="1977" spans="2:2" x14ac:dyDescent="0.2">
      <c r="B1977" t="s">
        <v>912</v>
      </c>
    </row>
    <row r="1978" spans="2:2" x14ac:dyDescent="0.2">
      <c r="B1978" t="s">
        <v>860</v>
      </c>
    </row>
    <row r="1979" spans="2:2" x14ac:dyDescent="0.2">
      <c r="B1979" t="s">
        <v>854</v>
      </c>
    </row>
    <row r="1980" spans="2:2" x14ac:dyDescent="0.2">
      <c r="B1980" t="s">
        <v>923</v>
      </c>
    </row>
    <row r="1981" spans="2:2" x14ac:dyDescent="0.2">
      <c r="B1981" t="s">
        <v>887</v>
      </c>
    </row>
    <row r="1982" spans="2:2" x14ac:dyDescent="0.2">
      <c r="B1982" t="s">
        <v>1027</v>
      </c>
    </row>
    <row r="1983" spans="2:2" x14ac:dyDescent="0.2">
      <c r="B1983" t="s">
        <v>871</v>
      </c>
    </row>
    <row r="1984" spans="2:2" x14ac:dyDescent="0.2">
      <c r="B1984" t="s">
        <v>912</v>
      </c>
    </row>
    <row r="1985" spans="2:2" x14ac:dyDescent="0.2">
      <c r="B1985" t="s">
        <v>860</v>
      </c>
    </row>
    <row r="1986" spans="2:2" x14ac:dyDescent="0.2">
      <c r="B1986" t="s">
        <v>854</v>
      </c>
    </row>
    <row r="1987" spans="2:2" x14ac:dyDescent="0.2">
      <c r="B1987" t="s">
        <v>1021</v>
      </c>
    </row>
    <row r="1988" spans="2:2" x14ac:dyDescent="0.2">
      <c r="B1988" t="s">
        <v>884</v>
      </c>
    </row>
    <row r="1989" spans="2:2" x14ac:dyDescent="0.2">
      <c r="B1989" t="s">
        <v>878</v>
      </c>
    </row>
    <row r="1990" spans="2:2" x14ac:dyDescent="0.2">
      <c r="B1990" t="s">
        <v>871</v>
      </c>
    </row>
    <row r="1991" spans="2:2" x14ac:dyDescent="0.2">
      <c r="B1991" t="s">
        <v>912</v>
      </c>
    </row>
    <row r="1992" spans="2:2" x14ac:dyDescent="0.2">
      <c r="B1992" t="s">
        <v>860</v>
      </c>
    </row>
    <row r="1993" spans="2:2" x14ac:dyDescent="0.2">
      <c r="B1993" t="s">
        <v>854</v>
      </c>
    </row>
    <row r="1994" spans="2:2" x14ac:dyDescent="0.2">
      <c r="B1994" t="s">
        <v>929</v>
      </c>
    </row>
    <row r="1995" spans="2:2" x14ac:dyDescent="0.2">
      <c r="B1995" t="s">
        <v>873</v>
      </c>
    </row>
    <row r="1996" spans="2:2" x14ac:dyDescent="0.2">
      <c r="B1996" t="s">
        <v>988</v>
      </c>
    </row>
    <row r="1997" spans="2:2" x14ac:dyDescent="0.2">
      <c r="B1997" t="s">
        <v>858</v>
      </c>
    </row>
    <row r="1998" spans="2:2" x14ac:dyDescent="0.2">
      <c r="B1998" t="s">
        <v>912</v>
      </c>
    </row>
    <row r="1999" spans="2:2" x14ac:dyDescent="0.2">
      <c r="B1999" t="s">
        <v>860</v>
      </c>
    </row>
    <row r="2000" spans="2:2" x14ac:dyDescent="0.2">
      <c r="B2000" t="s">
        <v>854</v>
      </c>
    </row>
    <row r="2001" spans="2:2" x14ac:dyDescent="0.2">
      <c r="B2001" t="s">
        <v>890</v>
      </c>
    </row>
    <row r="2002" spans="2:2" x14ac:dyDescent="0.2">
      <c r="B2002" t="s">
        <v>887</v>
      </c>
    </row>
    <row r="2003" spans="2:2" x14ac:dyDescent="0.2">
      <c r="B2003" t="s">
        <v>1029</v>
      </c>
    </row>
    <row r="2004" spans="2:2" x14ac:dyDescent="0.2">
      <c r="B2004" t="s">
        <v>871</v>
      </c>
    </row>
    <row r="2005" spans="2:2" x14ac:dyDescent="0.2">
      <c r="B2005" t="s">
        <v>912</v>
      </c>
    </row>
    <row r="2006" spans="2:2" x14ac:dyDescent="0.2">
      <c r="B2006" t="s">
        <v>860</v>
      </c>
    </row>
    <row r="2007" spans="2:2" x14ac:dyDescent="0.2">
      <c r="B2007" t="s">
        <v>854</v>
      </c>
    </row>
    <row r="2008" spans="2:2" x14ac:dyDescent="0.2">
      <c r="B2008" t="s">
        <v>906</v>
      </c>
    </row>
    <row r="2009" spans="2:2" x14ac:dyDescent="0.2">
      <c r="B2009" t="s">
        <v>869</v>
      </c>
    </row>
    <row r="2010" spans="2:2" x14ac:dyDescent="0.2">
      <c r="B2010" t="s">
        <v>895</v>
      </c>
    </row>
    <row r="2011" spans="2:2" x14ac:dyDescent="0.2">
      <c r="B2011" t="s">
        <v>871</v>
      </c>
    </row>
    <row r="2012" spans="2:2" x14ac:dyDescent="0.2">
      <c r="B2012" t="s">
        <v>912</v>
      </c>
    </row>
    <row r="2013" spans="2:2" x14ac:dyDescent="0.2">
      <c r="B2013" t="s">
        <v>860</v>
      </c>
    </row>
    <row r="2014" spans="2:2" x14ac:dyDescent="0.2">
      <c r="B2014" t="s">
        <v>854</v>
      </c>
    </row>
    <row r="2015" spans="2:2" x14ac:dyDescent="0.2">
      <c r="B2015" t="s">
        <v>890</v>
      </c>
    </row>
    <row r="2016" spans="2:2" x14ac:dyDescent="0.2">
      <c r="B2016" t="s">
        <v>887</v>
      </c>
    </row>
    <row r="2017" spans="2:2" x14ac:dyDescent="0.2">
      <c r="B2017" t="s">
        <v>1036</v>
      </c>
    </row>
    <row r="2018" spans="2:2" x14ac:dyDescent="0.2">
      <c r="B2018" t="s">
        <v>871</v>
      </c>
    </row>
    <row r="2019" spans="2:2" x14ac:dyDescent="0.2">
      <c r="B2019" t="s">
        <v>912</v>
      </c>
    </row>
    <row r="2020" spans="2:2" x14ac:dyDescent="0.2">
      <c r="B2020" t="s">
        <v>860</v>
      </c>
    </row>
    <row r="2021" spans="2:2" x14ac:dyDescent="0.2">
      <c r="B2021" t="s">
        <v>854</v>
      </c>
    </row>
    <row r="2022" spans="2:2" x14ac:dyDescent="0.2">
      <c r="B2022" t="s">
        <v>977</v>
      </c>
    </row>
    <row r="2023" spans="2:2" x14ac:dyDescent="0.2">
      <c r="B2023" t="s">
        <v>862</v>
      </c>
    </row>
    <row r="2024" spans="2:2" x14ac:dyDescent="0.2">
      <c r="B2024" t="s">
        <v>931</v>
      </c>
    </row>
    <row r="2025" spans="2:2" x14ac:dyDescent="0.2">
      <c r="B2025" t="s">
        <v>871</v>
      </c>
    </row>
    <row r="2026" spans="2:2" x14ac:dyDescent="0.2">
      <c r="B2026" t="s">
        <v>912</v>
      </c>
    </row>
    <row r="2027" spans="2:2" x14ac:dyDescent="0.2">
      <c r="B2027" t="s">
        <v>860</v>
      </c>
    </row>
    <row r="2028" spans="2:2" x14ac:dyDescent="0.2">
      <c r="B2028" t="s">
        <v>854</v>
      </c>
    </row>
    <row r="2029" spans="2:2" x14ac:dyDescent="0.2">
      <c r="B2029" t="s">
        <v>898</v>
      </c>
    </row>
    <row r="2030" spans="2:2" x14ac:dyDescent="0.2">
      <c r="B2030" t="s">
        <v>881</v>
      </c>
    </row>
    <row r="2031" spans="2:2" x14ac:dyDescent="0.2">
      <c r="B2031" t="s">
        <v>1042</v>
      </c>
    </row>
    <row r="2032" spans="2:2" x14ac:dyDescent="0.2">
      <c r="B2032" t="s">
        <v>858</v>
      </c>
    </row>
    <row r="2033" spans="2:2" x14ac:dyDescent="0.2">
      <c r="B2033" t="s">
        <v>912</v>
      </c>
    </row>
    <row r="2034" spans="2:2" x14ac:dyDescent="0.2">
      <c r="B2034" t="s">
        <v>860</v>
      </c>
    </row>
    <row r="2035" spans="2:2" x14ac:dyDescent="0.2">
      <c r="B2035" t="s">
        <v>854</v>
      </c>
    </row>
    <row r="2036" spans="2:2" x14ac:dyDescent="0.2">
      <c r="B2036" t="s">
        <v>883</v>
      </c>
    </row>
    <row r="2037" spans="2:2" x14ac:dyDescent="0.2">
      <c r="B2037" t="s">
        <v>884</v>
      </c>
    </row>
    <row r="2038" spans="2:2" x14ac:dyDescent="0.2">
      <c r="B2038" t="s">
        <v>901</v>
      </c>
    </row>
    <row r="2039" spans="2:2" x14ac:dyDescent="0.2">
      <c r="B2039" t="s">
        <v>858</v>
      </c>
    </row>
    <row r="2040" spans="2:2" x14ac:dyDescent="0.2">
      <c r="B2040" t="s">
        <v>912</v>
      </c>
    </row>
    <row r="2041" spans="2:2" x14ac:dyDescent="0.2">
      <c r="B2041" t="s">
        <v>860</v>
      </c>
    </row>
    <row r="2042" spans="2:2" x14ac:dyDescent="0.2">
      <c r="B2042" t="s">
        <v>854</v>
      </c>
    </row>
    <row r="2043" spans="2:2" x14ac:dyDescent="0.2">
      <c r="B2043" t="s">
        <v>948</v>
      </c>
    </row>
    <row r="2044" spans="2:2" x14ac:dyDescent="0.2">
      <c r="B2044" t="s">
        <v>887</v>
      </c>
    </row>
    <row r="2045" spans="2:2" x14ac:dyDescent="0.2">
      <c r="B2045" t="s">
        <v>960</v>
      </c>
    </row>
    <row r="2046" spans="2:2" x14ac:dyDescent="0.2">
      <c r="B2046" t="s">
        <v>858</v>
      </c>
    </row>
    <row r="2047" spans="2:2" x14ac:dyDescent="0.2">
      <c r="B2047" t="s">
        <v>912</v>
      </c>
    </row>
    <row r="2048" spans="2:2" x14ac:dyDescent="0.2">
      <c r="B2048" t="s">
        <v>860</v>
      </c>
    </row>
    <row r="2049" spans="2:2" x14ac:dyDescent="0.2">
      <c r="B2049" t="s">
        <v>854</v>
      </c>
    </row>
    <row r="2050" spans="2:2" x14ac:dyDescent="0.2">
      <c r="B2050" t="s">
        <v>866</v>
      </c>
    </row>
    <row r="2051" spans="2:2" x14ac:dyDescent="0.2">
      <c r="B2051" t="s">
        <v>856</v>
      </c>
    </row>
    <row r="2052" spans="2:2" x14ac:dyDescent="0.2">
      <c r="B2052" t="s">
        <v>1018</v>
      </c>
    </row>
    <row r="2053" spans="2:2" x14ac:dyDescent="0.2">
      <c r="B2053" t="s">
        <v>871</v>
      </c>
    </row>
    <row r="2054" spans="2:2" x14ac:dyDescent="0.2">
      <c r="B2054" t="s">
        <v>912</v>
      </c>
    </row>
    <row r="2055" spans="2:2" x14ac:dyDescent="0.2">
      <c r="B2055" t="s">
        <v>860</v>
      </c>
    </row>
    <row r="2056" spans="2:2" x14ac:dyDescent="0.2">
      <c r="B2056" t="s">
        <v>854</v>
      </c>
    </row>
    <row r="2057" spans="2:2" x14ac:dyDescent="0.2">
      <c r="B2057" t="s">
        <v>855</v>
      </c>
    </row>
    <row r="2058" spans="2:2" x14ac:dyDescent="0.2">
      <c r="B2058" t="s">
        <v>856</v>
      </c>
    </row>
    <row r="2059" spans="2:2" x14ac:dyDescent="0.2">
      <c r="B2059" t="s">
        <v>941</v>
      </c>
    </row>
    <row r="2060" spans="2:2" x14ac:dyDescent="0.2">
      <c r="B2060" t="s">
        <v>858</v>
      </c>
    </row>
    <row r="2061" spans="2:2" x14ac:dyDescent="0.2">
      <c r="B2061" t="s">
        <v>912</v>
      </c>
    </row>
    <row r="2062" spans="2:2" x14ac:dyDescent="0.2">
      <c r="B2062" t="s">
        <v>860</v>
      </c>
    </row>
    <row r="2063" spans="2:2" x14ac:dyDescent="0.2">
      <c r="B2063" t="s">
        <v>854</v>
      </c>
    </row>
    <row r="2064" spans="2:2" x14ac:dyDescent="0.2">
      <c r="B2064" t="s">
        <v>896</v>
      </c>
    </row>
    <row r="2065" spans="2:2" x14ac:dyDescent="0.2">
      <c r="B2065" t="s">
        <v>869</v>
      </c>
    </row>
    <row r="2066" spans="2:2" x14ac:dyDescent="0.2">
      <c r="B2066" t="s">
        <v>928</v>
      </c>
    </row>
    <row r="2067" spans="2:2" x14ac:dyDescent="0.2">
      <c r="B2067" t="s">
        <v>858</v>
      </c>
    </row>
    <row r="2068" spans="2:2" x14ac:dyDescent="0.2">
      <c r="B2068" t="s">
        <v>912</v>
      </c>
    </row>
    <row r="2069" spans="2:2" x14ac:dyDescent="0.2">
      <c r="B2069" t="s">
        <v>860</v>
      </c>
    </row>
    <row r="2070" spans="2:2" x14ac:dyDescent="0.2">
      <c r="B2070" t="s">
        <v>854</v>
      </c>
    </row>
    <row r="2071" spans="2:2" x14ac:dyDescent="0.2">
      <c r="B2071" t="s">
        <v>861</v>
      </c>
    </row>
    <row r="2072" spans="2:2" x14ac:dyDescent="0.2">
      <c r="B2072" t="s">
        <v>862</v>
      </c>
    </row>
    <row r="2073" spans="2:2" x14ac:dyDescent="0.2">
      <c r="B2073" t="s">
        <v>1043</v>
      </c>
    </row>
    <row r="2074" spans="2:2" x14ac:dyDescent="0.2">
      <c r="B2074" t="s">
        <v>858</v>
      </c>
    </row>
    <row r="2075" spans="2:2" x14ac:dyDescent="0.2">
      <c r="B2075" t="s">
        <v>912</v>
      </c>
    </row>
    <row r="2076" spans="2:2" x14ac:dyDescent="0.2">
      <c r="B2076" t="s">
        <v>860</v>
      </c>
    </row>
    <row r="2077" spans="2:2" x14ac:dyDescent="0.2">
      <c r="B2077" t="s">
        <v>854</v>
      </c>
    </row>
    <row r="2078" spans="2:2" x14ac:dyDescent="0.2">
      <c r="B2078" t="s">
        <v>893</v>
      </c>
    </row>
    <row r="2079" spans="2:2" x14ac:dyDescent="0.2">
      <c r="B2079" t="s">
        <v>884</v>
      </c>
    </row>
    <row r="2080" spans="2:2" x14ac:dyDescent="0.2">
      <c r="B2080" t="s">
        <v>1044</v>
      </c>
    </row>
    <row r="2081" spans="2:2" x14ac:dyDescent="0.2">
      <c r="B2081" t="s">
        <v>858</v>
      </c>
    </row>
    <row r="2082" spans="2:2" x14ac:dyDescent="0.2">
      <c r="B2082" t="s">
        <v>912</v>
      </c>
    </row>
    <row r="2083" spans="2:2" x14ac:dyDescent="0.2">
      <c r="B2083" t="s">
        <v>860</v>
      </c>
    </row>
    <row r="2084" spans="2:2" x14ac:dyDescent="0.2">
      <c r="B2084" t="s">
        <v>854</v>
      </c>
    </row>
    <row r="2085" spans="2:2" x14ac:dyDescent="0.2">
      <c r="B2085" t="s">
        <v>909</v>
      </c>
    </row>
    <row r="2086" spans="2:2" x14ac:dyDescent="0.2">
      <c r="B2086" t="s">
        <v>856</v>
      </c>
    </row>
    <row r="2087" spans="2:2" x14ac:dyDescent="0.2">
      <c r="B2087" t="s">
        <v>910</v>
      </c>
    </row>
    <row r="2088" spans="2:2" x14ac:dyDescent="0.2">
      <c r="B2088" t="s">
        <v>858</v>
      </c>
    </row>
    <row r="2089" spans="2:2" x14ac:dyDescent="0.2">
      <c r="B2089" t="s">
        <v>912</v>
      </c>
    </row>
    <row r="2090" spans="2:2" x14ac:dyDescent="0.2">
      <c r="B2090" t="s">
        <v>860</v>
      </c>
    </row>
    <row r="2091" spans="2:2" x14ac:dyDescent="0.2">
      <c r="B2091" t="s">
        <v>854</v>
      </c>
    </row>
    <row r="2092" spans="2:2" x14ac:dyDescent="0.2">
      <c r="B2092" t="s">
        <v>921</v>
      </c>
    </row>
    <row r="2093" spans="2:2" x14ac:dyDescent="0.2">
      <c r="B2093" t="s">
        <v>869</v>
      </c>
    </row>
    <row r="2094" spans="2:2" x14ac:dyDescent="0.2">
      <c r="B2094" t="s">
        <v>1004</v>
      </c>
    </row>
    <row r="2095" spans="2:2" x14ac:dyDescent="0.2">
      <c r="B2095" t="s">
        <v>871</v>
      </c>
    </row>
    <row r="2096" spans="2:2" x14ac:dyDescent="0.2">
      <c r="B2096" t="s">
        <v>912</v>
      </c>
    </row>
    <row r="2097" spans="2:2" x14ac:dyDescent="0.2">
      <c r="B2097" t="s">
        <v>860</v>
      </c>
    </row>
    <row r="2098" spans="2:2" x14ac:dyDescent="0.2">
      <c r="B2098" t="s">
        <v>854</v>
      </c>
    </row>
    <row r="2099" spans="2:2" x14ac:dyDescent="0.2">
      <c r="B2099" t="s">
        <v>921</v>
      </c>
    </row>
    <row r="2100" spans="2:2" x14ac:dyDescent="0.2">
      <c r="B2100" t="s">
        <v>869</v>
      </c>
    </row>
    <row r="2101" spans="2:2" x14ac:dyDescent="0.2">
      <c r="B2101" t="s">
        <v>963</v>
      </c>
    </row>
    <row r="2102" spans="2:2" x14ac:dyDescent="0.2">
      <c r="B2102" t="s">
        <v>858</v>
      </c>
    </row>
    <row r="2103" spans="2:2" x14ac:dyDescent="0.2">
      <c r="B2103" t="s">
        <v>912</v>
      </c>
    </row>
    <row r="2104" spans="2:2" x14ac:dyDescent="0.2">
      <c r="B2104" t="s">
        <v>860</v>
      </c>
    </row>
    <row r="2105" spans="2:2" x14ac:dyDescent="0.2">
      <c r="B2105" t="s">
        <v>854</v>
      </c>
    </row>
    <row r="2106" spans="2:2" x14ac:dyDescent="0.2">
      <c r="B2106" t="s">
        <v>864</v>
      </c>
    </row>
    <row r="2107" spans="2:2" x14ac:dyDescent="0.2">
      <c r="B2107" t="s">
        <v>862</v>
      </c>
    </row>
    <row r="2108" spans="2:2" x14ac:dyDescent="0.2">
      <c r="B2108" t="s">
        <v>971</v>
      </c>
    </row>
    <row r="2109" spans="2:2" x14ac:dyDescent="0.2">
      <c r="B2109" t="s">
        <v>871</v>
      </c>
    </row>
    <row r="2110" spans="2:2" x14ac:dyDescent="0.2">
      <c r="B2110" t="s">
        <v>912</v>
      </c>
    </row>
    <row r="2111" spans="2:2" x14ac:dyDescent="0.2">
      <c r="B2111" t="s">
        <v>860</v>
      </c>
    </row>
    <row r="2112" spans="2:2" x14ac:dyDescent="0.2">
      <c r="B2112" t="s">
        <v>854</v>
      </c>
    </row>
    <row r="2113" spans="2:2" x14ac:dyDescent="0.2">
      <c r="B2113" t="s">
        <v>909</v>
      </c>
    </row>
    <row r="2114" spans="2:2" x14ac:dyDescent="0.2">
      <c r="B2114" t="s">
        <v>856</v>
      </c>
    </row>
    <row r="2115" spans="2:2" x14ac:dyDescent="0.2">
      <c r="B2115" t="s">
        <v>1011</v>
      </c>
    </row>
    <row r="2116" spans="2:2" x14ac:dyDescent="0.2">
      <c r="B2116" t="s">
        <v>871</v>
      </c>
    </row>
    <row r="2117" spans="2:2" x14ac:dyDescent="0.2">
      <c r="B2117" t="s">
        <v>912</v>
      </c>
    </row>
    <row r="2118" spans="2:2" x14ac:dyDescent="0.2">
      <c r="B2118" t="s">
        <v>860</v>
      </c>
    </row>
    <row r="2119" spans="2:2" x14ac:dyDescent="0.2">
      <c r="B2119" t="s">
        <v>854</v>
      </c>
    </row>
    <row r="2120" spans="2:2" x14ac:dyDescent="0.2">
      <c r="B2120" t="s">
        <v>866</v>
      </c>
    </row>
    <row r="2121" spans="2:2" x14ac:dyDescent="0.2">
      <c r="B2121" t="s">
        <v>856</v>
      </c>
    </row>
    <row r="2122" spans="2:2" x14ac:dyDescent="0.2">
      <c r="B2122" t="s">
        <v>1045</v>
      </c>
    </row>
    <row r="2123" spans="2:2" x14ac:dyDescent="0.2">
      <c r="B2123" t="s">
        <v>871</v>
      </c>
    </row>
    <row r="2124" spans="2:2" x14ac:dyDescent="0.2">
      <c r="B2124" t="s">
        <v>912</v>
      </c>
    </row>
    <row r="2125" spans="2:2" x14ac:dyDescent="0.2">
      <c r="B2125" t="s">
        <v>860</v>
      </c>
    </row>
    <row r="2126" spans="2:2" x14ac:dyDescent="0.2">
      <c r="B2126" t="s">
        <v>854</v>
      </c>
    </row>
    <row r="2127" spans="2:2" x14ac:dyDescent="0.2">
      <c r="B2127" t="s">
        <v>864</v>
      </c>
    </row>
    <row r="2128" spans="2:2" x14ac:dyDescent="0.2">
      <c r="B2128" t="s">
        <v>862</v>
      </c>
    </row>
    <row r="2129" spans="2:2" x14ac:dyDescent="0.2">
      <c r="B2129" t="s">
        <v>1046</v>
      </c>
    </row>
    <row r="2130" spans="2:2" x14ac:dyDescent="0.2">
      <c r="B2130" t="s">
        <v>871</v>
      </c>
    </row>
    <row r="2131" spans="2:2" x14ac:dyDescent="0.2">
      <c r="B2131" t="s">
        <v>912</v>
      </c>
    </row>
    <row r="2132" spans="2:2" x14ac:dyDescent="0.2">
      <c r="B2132" t="s">
        <v>860</v>
      </c>
    </row>
    <row r="2133" spans="2:2" x14ac:dyDescent="0.2">
      <c r="B2133" t="s">
        <v>854</v>
      </c>
    </row>
    <row r="2134" spans="2:2" x14ac:dyDescent="0.2">
      <c r="B2134" t="s">
        <v>898</v>
      </c>
    </row>
    <row r="2135" spans="2:2" x14ac:dyDescent="0.2">
      <c r="B2135" t="s">
        <v>881</v>
      </c>
    </row>
    <row r="2136" spans="2:2" x14ac:dyDescent="0.2">
      <c r="B2136" t="s">
        <v>973</v>
      </c>
    </row>
    <row r="2137" spans="2:2" x14ac:dyDescent="0.2">
      <c r="B2137" t="s">
        <v>871</v>
      </c>
    </row>
    <row r="2138" spans="2:2" x14ac:dyDescent="0.2">
      <c r="B2138" t="s">
        <v>912</v>
      </c>
    </row>
    <row r="2139" spans="2:2" x14ac:dyDescent="0.2">
      <c r="B2139" t="s">
        <v>860</v>
      </c>
    </row>
    <row r="2140" spans="2:2" x14ac:dyDescent="0.2">
      <c r="B2140" t="s">
        <v>854</v>
      </c>
    </row>
    <row r="2141" spans="2:2" x14ac:dyDescent="0.2">
      <c r="B2141" t="s">
        <v>903</v>
      </c>
    </row>
    <row r="2142" spans="2:2" x14ac:dyDescent="0.2">
      <c r="B2142" t="s">
        <v>873</v>
      </c>
    </row>
    <row r="2143" spans="2:2" x14ac:dyDescent="0.2">
      <c r="B2143" t="s">
        <v>1047</v>
      </c>
    </row>
    <row r="2144" spans="2:2" x14ac:dyDescent="0.2">
      <c r="B2144" t="s">
        <v>858</v>
      </c>
    </row>
    <row r="2145" spans="2:2" x14ac:dyDescent="0.2">
      <c r="B2145" t="s">
        <v>912</v>
      </c>
    </row>
    <row r="2146" spans="2:2" x14ac:dyDescent="0.2">
      <c r="B2146" t="s">
        <v>860</v>
      </c>
    </row>
    <row r="2147" spans="2:2" x14ac:dyDescent="0.2">
      <c r="B2147" t="s">
        <v>854</v>
      </c>
    </row>
    <row r="2148" spans="2:2" x14ac:dyDescent="0.2">
      <c r="B2148" t="s">
        <v>984</v>
      </c>
    </row>
    <row r="2149" spans="2:2" x14ac:dyDescent="0.2">
      <c r="B2149" t="s">
        <v>856</v>
      </c>
    </row>
    <row r="2150" spans="2:2" x14ac:dyDescent="0.2">
      <c r="B2150" t="s">
        <v>1013</v>
      </c>
    </row>
    <row r="2151" spans="2:2" x14ac:dyDescent="0.2">
      <c r="B2151" t="s">
        <v>871</v>
      </c>
    </row>
    <row r="2152" spans="2:2" x14ac:dyDescent="0.2">
      <c r="B2152" t="s">
        <v>912</v>
      </c>
    </row>
    <row r="2153" spans="2:2" x14ac:dyDescent="0.2">
      <c r="B2153" t="s">
        <v>860</v>
      </c>
    </row>
    <row r="2154" spans="2:2" x14ac:dyDescent="0.2">
      <c r="B2154" t="s">
        <v>854</v>
      </c>
    </row>
    <row r="2155" spans="2:2" x14ac:dyDescent="0.2">
      <c r="B2155" t="s">
        <v>900</v>
      </c>
    </row>
    <row r="2156" spans="2:2" x14ac:dyDescent="0.2">
      <c r="B2156" t="s">
        <v>887</v>
      </c>
    </row>
    <row r="2157" spans="2:2" x14ac:dyDescent="0.2">
      <c r="B2157" t="s">
        <v>1048</v>
      </c>
    </row>
    <row r="2158" spans="2:2" x14ac:dyDescent="0.2">
      <c r="B2158" t="s">
        <v>871</v>
      </c>
    </row>
    <row r="2159" spans="2:2" x14ac:dyDescent="0.2">
      <c r="B2159" t="s">
        <v>912</v>
      </c>
    </row>
    <row r="2160" spans="2:2" x14ac:dyDescent="0.2">
      <c r="B2160" t="s">
        <v>860</v>
      </c>
    </row>
    <row r="2161" spans="2:2" x14ac:dyDescent="0.2">
      <c r="B2161" t="s">
        <v>854</v>
      </c>
    </row>
    <row r="2162" spans="2:2" x14ac:dyDescent="0.2">
      <c r="B2162" t="s">
        <v>937</v>
      </c>
    </row>
    <row r="2163" spans="2:2" x14ac:dyDescent="0.2">
      <c r="B2163" t="s">
        <v>873</v>
      </c>
    </row>
    <row r="2164" spans="2:2" x14ac:dyDescent="0.2">
      <c r="B2164" t="s">
        <v>1049</v>
      </c>
    </row>
    <row r="2165" spans="2:2" x14ac:dyDescent="0.2">
      <c r="B2165" t="s">
        <v>871</v>
      </c>
    </row>
    <row r="2166" spans="2:2" x14ac:dyDescent="0.2">
      <c r="B2166" t="s">
        <v>912</v>
      </c>
    </row>
    <row r="2167" spans="2:2" x14ac:dyDescent="0.2">
      <c r="B2167" t="s">
        <v>860</v>
      </c>
    </row>
    <row r="2168" spans="2:2" x14ac:dyDescent="0.2">
      <c r="B2168" t="s">
        <v>854</v>
      </c>
    </row>
    <row r="2169" spans="2:2" x14ac:dyDescent="0.2">
      <c r="B2169" t="s">
        <v>937</v>
      </c>
    </row>
    <row r="2170" spans="2:2" x14ac:dyDescent="0.2">
      <c r="B2170" t="s">
        <v>873</v>
      </c>
    </row>
    <row r="2171" spans="2:2" x14ac:dyDescent="0.2">
      <c r="B2171" t="s">
        <v>1050</v>
      </c>
    </row>
    <row r="2172" spans="2:2" x14ac:dyDescent="0.2">
      <c r="B2172" t="s">
        <v>871</v>
      </c>
    </row>
    <row r="2173" spans="2:2" x14ac:dyDescent="0.2">
      <c r="B2173" t="s">
        <v>912</v>
      </c>
    </row>
    <row r="2174" spans="2:2" x14ac:dyDescent="0.2">
      <c r="B2174" t="s">
        <v>860</v>
      </c>
    </row>
    <row r="2175" spans="2:2" x14ac:dyDescent="0.2">
      <c r="B2175" t="s">
        <v>854</v>
      </c>
    </row>
    <row r="2176" spans="2:2" x14ac:dyDescent="0.2">
      <c r="B2176" t="s">
        <v>937</v>
      </c>
    </row>
    <row r="2177" spans="2:2" x14ac:dyDescent="0.2">
      <c r="B2177" t="s">
        <v>873</v>
      </c>
    </row>
    <row r="2178" spans="2:2" x14ac:dyDescent="0.2">
      <c r="B2178" t="s">
        <v>962</v>
      </c>
    </row>
    <row r="2179" spans="2:2" x14ac:dyDescent="0.2">
      <c r="B2179" t="s">
        <v>858</v>
      </c>
    </row>
    <row r="2180" spans="2:2" x14ac:dyDescent="0.2">
      <c r="B2180" t="s">
        <v>912</v>
      </c>
    </row>
    <row r="2181" spans="2:2" x14ac:dyDescent="0.2">
      <c r="B2181" t="s">
        <v>860</v>
      </c>
    </row>
    <row r="2182" spans="2:2" x14ac:dyDescent="0.2">
      <c r="B2182" t="s">
        <v>854</v>
      </c>
    </row>
    <row r="2183" spans="2:2" x14ac:dyDescent="0.2">
      <c r="B2183" t="s">
        <v>914</v>
      </c>
    </row>
    <row r="2184" spans="2:2" x14ac:dyDescent="0.2">
      <c r="B2184" t="s">
        <v>862</v>
      </c>
    </row>
    <row r="2185" spans="2:2" x14ac:dyDescent="0.2">
      <c r="B2185" t="s">
        <v>1051</v>
      </c>
    </row>
    <row r="2186" spans="2:2" x14ac:dyDescent="0.2">
      <c r="B2186" t="s">
        <v>871</v>
      </c>
    </row>
    <row r="2187" spans="2:2" x14ac:dyDescent="0.2">
      <c r="B2187" t="s">
        <v>912</v>
      </c>
    </row>
    <row r="2188" spans="2:2" x14ac:dyDescent="0.2">
      <c r="B2188" t="s">
        <v>860</v>
      </c>
    </row>
    <row r="2189" spans="2:2" x14ac:dyDescent="0.2">
      <c r="B2189" t="s">
        <v>854</v>
      </c>
    </row>
    <row r="2190" spans="2:2" x14ac:dyDescent="0.2">
      <c r="B2190" t="s">
        <v>914</v>
      </c>
    </row>
    <row r="2191" spans="2:2" x14ac:dyDescent="0.2">
      <c r="B2191" t="s">
        <v>862</v>
      </c>
    </row>
    <row r="2192" spans="2:2" x14ac:dyDescent="0.2">
      <c r="B2192" t="s">
        <v>911</v>
      </c>
    </row>
    <row r="2193" spans="2:2" x14ac:dyDescent="0.2">
      <c r="B2193" t="s">
        <v>871</v>
      </c>
    </row>
    <row r="2194" spans="2:2" x14ac:dyDescent="0.2">
      <c r="B2194" t="s">
        <v>912</v>
      </c>
    </row>
    <row r="2195" spans="2:2" x14ac:dyDescent="0.2">
      <c r="B2195" t="s">
        <v>860</v>
      </c>
    </row>
    <row r="2196" spans="2:2" x14ac:dyDescent="0.2">
      <c r="B2196" t="s">
        <v>854</v>
      </c>
    </row>
    <row r="2197" spans="2:2" x14ac:dyDescent="0.2">
      <c r="B2197" t="s">
        <v>1021</v>
      </c>
    </row>
    <row r="2198" spans="2:2" x14ac:dyDescent="0.2">
      <c r="B2198" t="s">
        <v>884</v>
      </c>
    </row>
    <row r="2199" spans="2:2" x14ac:dyDescent="0.2">
      <c r="B2199" t="s">
        <v>971</v>
      </c>
    </row>
    <row r="2200" spans="2:2" x14ac:dyDescent="0.2">
      <c r="B2200" t="s">
        <v>858</v>
      </c>
    </row>
    <row r="2201" spans="2:2" x14ac:dyDescent="0.2">
      <c r="B2201" t="s">
        <v>912</v>
      </c>
    </row>
    <row r="2202" spans="2:2" x14ac:dyDescent="0.2">
      <c r="B2202" t="s">
        <v>860</v>
      </c>
    </row>
    <row r="2203" spans="2:2" x14ac:dyDescent="0.2">
      <c r="B2203" t="s">
        <v>854</v>
      </c>
    </row>
    <row r="2204" spans="2:2" x14ac:dyDescent="0.2">
      <c r="B2204" t="s">
        <v>903</v>
      </c>
    </row>
    <row r="2205" spans="2:2" x14ac:dyDescent="0.2">
      <c r="B2205" t="s">
        <v>873</v>
      </c>
    </row>
    <row r="2206" spans="2:2" x14ac:dyDescent="0.2">
      <c r="B2206" t="s">
        <v>928</v>
      </c>
    </row>
    <row r="2207" spans="2:2" x14ac:dyDescent="0.2">
      <c r="B2207" t="s">
        <v>858</v>
      </c>
    </row>
    <row r="2208" spans="2:2" x14ac:dyDescent="0.2">
      <c r="B2208" t="s">
        <v>912</v>
      </c>
    </row>
    <row r="2209" spans="2:2" x14ac:dyDescent="0.2">
      <c r="B2209" t="s">
        <v>860</v>
      </c>
    </row>
    <row r="2210" spans="2:2" x14ac:dyDescent="0.2">
      <c r="B2210" t="s">
        <v>854</v>
      </c>
    </row>
    <row r="2211" spans="2:2" x14ac:dyDescent="0.2">
      <c r="B2211" t="s">
        <v>903</v>
      </c>
    </row>
    <row r="2212" spans="2:2" x14ac:dyDescent="0.2">
      <c r="B2212" t="s">
        <v>873</v>
      </c>
    </row>
    <row r="2213" spans="2:2" x14ac:dyDescent="0.2">
      <c r="B2213" t="s">
        <v>1052</v>
      </c>
    </row>
    <row r="2214" spans="2:2" x14ac:dyDescent="0.2">
      <c r="B2214" t="s">
        <v>871</v>
      </c>
    </row>
    <row r="2215" spans="2:2" x14ac:dyDescent="0.2">
      <c r="B2215" t="s">
        <v>912</v>
      </c>
    </row>
    <row r="2216" spans="2:2" x14ac:dyDescent="0.2">
      <c r="B2216" t="s">
        <v>860</v>
      </c>
    </row>
    <row r="2217" spans="2:2" x14ac:dyDescent="0.2">
      <c r="B2217" t="s">
        <v>854</v>
      </c>
    </row>
    <row r="2218" spans="2:2" x14ac:dyDescent="0.2">
      <c r="B2218" t="s">
        <v>955</v>
      </c>
    </row>
    <row r="2219" spans="2:2" x14ac:dyDescent="0.2">
      <c r="B2219" t="s">
        <v>856</v>
      </c>
    </row>
    <row r="2220" spans="2:2" x14ac:dyDescent="0.2">
      <c r="B2220" t="s">
        <v>1053</v>
      </c>
    </row>
    <row r="2221" spans="2:2" x14ac:dyDescent="0.2">
      <c r="B2221" t="s">
        <v>858</v>
      </c>
    </row>
    <row r="2222" spans="2:2" x14ac:dyDescent="0.2">
      <c r="B2222" t="s">
        <v>912</v>
      </c>
    </row>
    <row r="2223" spans="2:2" x14ac:dyDescent="0.2">
      <c r="B2223" t="s">
        <v>860</v>
      </c>
    </row>
    <row r="2224" spans="2:2" x14ac:dyDescent="0.2">
      <c r="B2224" t="s">
        <v>854</v>
      </c>
    </row>
    <row r="2225" spans="2:2" x14ac:dyDescent="0.2">
      <c r="B2225" t="s">
        <v>893</v>
      </c>
    </row>
    <row r="2226" spans="2:2" x14ac:dyDescent="0.2">
      <c r="B2226" t="s">
        <v>884</v>
      </c>
    </row>
    <row r="2227" spans="2:2" x14ac:dyDescent="0.2">
      <c r="B2227" t="s">
        <v>1030</v>
      </c>
    </row>
    <row r="2228" spans="2:2" x14ac:dyDescent="0.2">
      <c r="B2228" t="s">
        <v>871</v>
      </c>
    </row>
    <row r="2229" spans="2:2" x14ac:dyDescent="0.2">
      <c r="B2229" t="s">
        <v>912</v>
      </c>
    </row>
    <row r="2230" spans="2:2" x14ac:dyDescent="0.2">
      <c r="B2230" t="s">
        <v>860</v>
      </c>
    </row>
    <row r="2231" spans="2:2" x14ac:dyDescent="0.2">
      <c r="B2231" t="s">
        <v>854</v>
      </c>
    </row>
    <row r="2232" spans="2:2" x14ac:dyDescent="0.2">
      <c r="B2232" t="s">
        <v>889</v>
      </c>
    </row>
    <row r="2233" spans="2:2" x14ac:dyDescent="0.2">
      <c r="B2233" t="s">
        <v>881</v>
      </c>
    </row>
    <row r="2234" spans="2:2" x14ac:dyDescent="0.2">
      <c r="B2234" t="s">
        <v>1054</v>
      </c>
    </row>
    <row r="2235" spans="2:2" x14ac:dyDescent="0.2">
      <c r="B2235" t="s">
        <v>858</v>
      </c>
    </row>
    <row r="2236" spans="2:2" x14ac:dyDescent="0.2">
      <c r="B2236" t="s">
        <v>912</v>
      </c>
    </row>
    <row r="2237" spans="2:2" x14ac:dyDescent="0.2">
      <c r="B2237" t="s">
        <v>860</v>
      </c>
    </row>
    <row r="2238" spans="2:2" x14ac:dyDescent="0.2">
      <c r="B2238" t="s">
        <v>854</v>
      </c>
    </row>
    <row r="2239" spans="2:2" x14ac:dyDescent="0.2">
      <c r="B2239" t="s">
        <v>896</v>
      </c>
    </row>
    <row r="2240" spans="2:2" x14ac:dyDescent="0.2">
      <c r="B2240" t="s">
        <v>869</v>
      </c>
    </row>
    <row r="2241" spans="2:2" x14ac:dyDescent="0.2">
      <c r="B2241" t="s">
        <v>985</v>
      </c>
    </row>
    <row r="2242" spans="2:2" x14ac:dyDescent="0.2">
      <c r="B2242" t="s">
        <v>858</v>
      </c>
    </row>
    <row r="2243" spans="2:2" x14ac:dyDescent="0.2">
      <c r="B2243" t="s">
        <v>912</v>
      </c>
    </row>
    <row r="2244" spans="2:2" x14ac:dyDescent="0.2">
      <c r="B2244" t="s">
        <v>860</v>
      </c>
    </row>
    <row r="2245" spans="2:2" x14ac:dyDescent="0.2">
      <c r="B2245" t="s">
        <v>854</v>
      </c>
    </row>
    <row r="2246" spans="2:2" x14ac:dyDescent="0.2">
      <c r="B2246" t="s">
        <v>923</v>
      </c>
    </row>
    <row r="2247" spans="2:2" x14ac:dyDescent="0.2">
      <c r="B2247" t="s">
        <v>887</v>
      </c>
    </row>
    <row r="2248" spans="2:2" x14ac:dyDescent="0.2">
      <c r="B2248" t="s">
        <v>892</v>
      </c>
    </row>
    <row r="2249" spans="2:2" x14ac:dyDescent="0.2">
      <c r="B2249" t="s">
        <v>858</v>
      </c>
    </row>
    <row r="2250" spans="2:2" x14ac:dyDescent="0.2">
      <c r="B2250" t="s">
        <v>912</v>
      </c>
    </row>
    <row r="2251" spans="2:2" x14ac:dyDescent="0.2">
      <c r="B2251" t="s">
        <v>860</v>
      </c>
    </row>
    <row r="2252" spans="2:2" x14ac:dyDescent="0.2">
      <c r="B2252" t="s">
        <v>854</v>
      </c>
    </row>
    <row r="2253" spans="2:2" x14ac:dyDescent="0.2">
      <c r="B2253" t="s">
        <v>977</v>
      </c>
    </row>
    <row r="2254" spans="2:2" x14ac:dyDescent="0.2">
      <c r="B2254" t="s">
        <v>862</v>
      </c>
    </row>
    <row r="2255" spans="2:2" x14ac:dyDescent="0.2">
      <c r="B2255" t="s">
        <v>1055</v>
      </c>
    </row>
    <row r="2256" spans="2:2" x14ac:dyDescent="0.2">
      <c r="B2256" t="s">
        <v>858</v>
      </c>
    </row>
    <row r="2257" spans="2:2" x14ac:dyDescent="0.2">
      <c r="B2257" t="s">
        <v>912</v>
      </c>
    </row>
    <row r="2258" spans="2:2" x14ac:dyDescent="0.2">
      <c r="B2258" t="s">
        <v>860</v>
      </c>
    </row>
    <row r="2259" spans="2:2" x14ac:dyDescent="0.2">
      <c r="B2259" t="s">
        <v>854</v>
      </c>
    </row>
    <row r="2260" spans="2:2" x14ac:dyDescent="0.2">
      <c r="B2260" t="s">
        <v>923</v>
      </c>
    </row>
    <row r="2261" spans="2:2" x14ac:dyDescent="0.2">
      <c r="B2261" t="s">
        <v>887</v>
      </c>
    </row>
    <row r="2262" spans="2:2" x14ac:dyDescent="0.2">
      <c r="B2262" t="s">
        <v>1056</v>
      </c>
    </row>
    <row r="2263" spans="2:2" x14ac:dyDescent="0.2">
      <c r="B2263" t="s">
        <v>858</v>
      </c>
    </row>
    <row r="2264" spans="2:2" x14ac:dyDescent="0.2">
      <c r="B2264" t="s">
        <v>912</v>
      </c>
    </row>
    <row r="2265" spans="2:2" x14ac:dyDescent="0.2">
      <c r="B2265" t="s">
        <v>860</v>
      </c>
    </row>
    <row r="2266" spans="2:2" x14ac:dyDescent="0.2">
      <c r="B2266" t="s">
        <v>854</v>
      </c>
    </row>
    <row r="2267" spans="2:2" x14ac:dyDescent="0.2">
      <c r="B2267" t="s">
        <v>855</v>
      </c>
    </row>
    <row r="2268" spans="2:2" x14ac:dyDescent="0.2">
      <c r="B2268" t="s">
        <v>856</v>
      </c>
    </row>
    <row r="2269" spans="2:2" x14ac:dyDescent="0.2">
      <c r="B2269" t="s">
        <v>1057</v>
      </c>
    </row>
    <row r="2270" spans="2:2" x14ac:dyDescent="0.2">
      <c r="B2270" t="s">
        <v>871</v>
      </c>
    </row>
    <row r="2271" spans="2:2" x14ac:dyDescent="0.2">
      <c r="B2271" t="s">
        <v>912</v>
      </c>
    </row>
    <row r="2272" spans="2:2" x14ac:dyDescent="0.2">
      <c r="B2272" t="s">
        <v>860</v>
      </c>
    </row>
    <row r="2273" spans="2:2" x14ac:dyDescent="0.2">
      <c r="B2273" t="s">
        <v>854</v>
      </c>
    </row>
    <row r="2274" spans="2:2" x14ac:dyDescent="0.2">
      <c r="B2274" t="s">
        <v>1000</v>
      </c>
    </row>
    <row r="2275" spans="2:2" x14ac:dyDescent="0.2">
      <c r="B2275" t="s">
        <v>884</v>
      </c>
    </row>
    <row r="2276" spans="2:2" x14ac:dyDescent="0.2">
      <c r="B2276" t="s">
        <v>1058</v>
      </c>
    </row>
    <row r="2277" spans="2:2" x14ac:dyDescent="0.2">
      <c r="B2277" t="s">
        <v>858</v>
      </c>
    </row>
    <row r="2278" spans="2:2" x14ac:dyDescent="0.2">
      <c r="B2278" t="s">
        <v>912</v>
      </c>
    </row>
    <row r="2279" spans="2:2" x14ac:dyDescent="0.2">
      <c r="B2279" t="s">
        <v>860</v>
      </c>
    </row>
    <row r="2280" spans="2:2" x14ac:dyDescent="0.2">
      <c r="B2280" t="s">
        <v>854</v>
      </c>
    </row>
    <row r="2281" spans="2:2" x14ac:dyDescent="0.2">
      <c r="B2281" t="s">
        <v>906</v>
      </c>
    </row>
    <row r="2282" spans="2:2" x14ac:dyDescent="0.2">
      <c r="B2282" t="s">
        <v>869</v>
      </c>
    </row>
    <row r="2283" spans="2:2" x14ac:dyDescent="0.2">
      <c r="B2283" t="s">
        <v>1059</v>
      </c>
    </row>
    <row r="2284" spans="2:2" x14ac:dyDescent="0.2">
      <c r="B2284" t="s">
        <v>871</v>
      </c>
    </row>
    <row r="2285" spans="2:2" x14ac:dyDescent="0.2">
      <c r="B2285" t="s">
        <v>912</v>
      </c>
    </row>
    <row r="2286" spans="2:2" x14ac:dyDescent="0.2">
      <c r="B2286" t="s">
        <v>860</v>
      </c>
    </row>
    <row r="2287" spans="2:2" x14ac:dyDescent="0.2">
      <c r="B2287" t="s">
        <v>854</v>
      </c>
    </row>
    <row r="2288" spans="2:2" x14ac:dyDescent="0.2">
      <c r="B2288" t="s">
        <v>906</v>
      </c>
    </row>
    <row r="2289" spans="2:2" x14ac:dyDescent="0.2">
      <c r="B2289" t="s">
        <v>869</v>
      </c>
    </row>
    <row r="2290" spans="2:2" x14ac:dyDescent="0.2">
      <c r="B2290" t="s">
        <v>1060</v>
      </c>
    </row>
    <row r="2291" spans="2:2" x14ac:dyDescent="0.2">
      <c r="B2291" t="s">
        <v>871</v>
      </c>
    </row>
    <row r="2292" spans="2:2" x14ac:dyDescent="0.2">
      <c r="B2292" t="s">
        <v>912</v>
      </c>
    </row>
    <row r="2293" spans="2:2" x14ac:dyDescent="0.2">
      <c r="B2293" t="s">
        <v>860</v>
      </c>
    </row>
    <row r="2294" spans="2:2" x14ac:dyDescent="0.2">
      <c r="B2294" t="s">
        <v>854</v>
      </c>
    </row>
    <row r="2295" spans="2:2" x14ac:dyDescent="0.2">
      <c r="B2295" t="s">
        <v>898</v>
      </c>
    </row>
    <row r="2296" spans="2:2" x14ac:dyDescent="0.2">
      <c r="B2296" t="s">
        <v>881</v>
      </c>
    </row>
    <row r="2297" spans="2:2" x14ac:dyDescent="0.2">
      <c r="B2297" t="s">
        <v>969</v>
      </c>
    </row>
    <row r="2298" spans="2:2" x14ac:dyDescent="0.2">
      <c r="B2298" t="s">
        <v>871</v>
      </c>
    </row>
    <row r="2299" spans="2:2" x14ac:dyDescent="0.2">
      <c r="B2299" t="s">
        <v>912</v>
      </c>
    </row>
    <row r="2300" spans="2:2" x14ac:dyDescent="0.2">
      <c r="B2300" t="s">
        <v>860</v>
      </c>
    </row>
    <row r="2301" spans="2:2" x14ac:dyDescent="0.2">
      <c r="B2301" t="s">
        <v>854</v>
      </c>
    </row>
    <row r="2302" spans="2:2" x14ac:dyDescent="0.2">
      <c r="B2302" t="s">
        <v>864</v>
      </c>
    </row>
    <row r="2303" spans="2:2" x14ac:dyDescent="0.2">
      <c r="B2303" t="s">
        <v>862</v>
      </c>
    </row>
    <row r="2304" spans="2:2" x14ac:dyDescent="0.2">
      <c r="B2304" t="s">
        <v>917</v>
      </c>
    </row>
    <row r="2305" spans="2:2" x14ac:dyDescent="0.2">
      <c r="B2305" t="s">
        <v>871</v>
      </c>
    </row>
    <row r="2306" spans="2:2" x14ac:dyDescent="0.2">
      <c r="B2306" t="s">
        <v>912</v>
      </c>
    </row>
    <row r="2307" spans="2:2" x14ac:dyDescent="0.2">
      <c r="B2307" t="s">
        <v>860</v>
      </c>
    </row>
    <row r="2308" spans="2:2" x14ac:dyDescent="0.2">
      <c r="B2308" t="s">
        <v>854</v>
      </c>
    </row>
    <row r="2309" spans="2:2" x14ac:dyDescent="0.2">
      <c r="B2309" t="s">
        <v>864</v>
      </c>
    </row>
    <row r="2310" spans="2:2" x14ac:dyDescent="0.2">
      <c r="B2310" t="s">
        <v>862</v>
      </c>
    </row>
    <row r="2311" spans="2:2" x14ac:dyDescent="0.2">
      <c r="B2311" t="s">
        <v>1061</v>
      </c>
    </row>
    <row r="2312" spans="2:2" x14ac:dyDescent="0.2">
      <c r="B2312" t="s">
        <v>858</v>
      </c>
    </row>
    <row r="2313" spans="2:2" x14ac:dyDescent="0.2">
      <c r="B2313" t="s">
        <v>912</v>
      </c>
    </row>
    <row r="2314" spans="2:2" x14ac:dyDescent="0.2">
      <c r="B2314" t="s">
        <v>860</v>
      </c>
    </row>
    <row r="2315" spans="2:2" x14ac:dyDescent="0.2">
      <c r="B2315" t="s">
        <v>854</v>
      </c>
    </row>
    <row r="2316" spans="2:2" x14ac:dyDescent="0.2">
      <c r="B2316" t="s">
        <v>883</v>
      </c>
    </row>
    <row r="2317" spans="2:2" x14ac:dyDescent="0.2">
      <c r="B2317" t="s">
        <v>884</v>
      </c>
    </row>
    <row r="2318" spans="2:2" x14ac:dyDescent="0.2">
      <c r="B2318" t="s">
        <v>1048</v>
      </c>
    </row>
    <row r="2319" spans="2:2" x14ac:dyDescent="0.2">
      <c r="B2319" t="s">
        <v>871</v>
      </c>
    </row>
    <row r="2320" spans="2:2" x14ac:dyDescent="0.2">
      <c r="B2320" t="s">
        <v>912</v>
      </c>
    </row>
    <row r="2321" spans="2:2" x14ac:dyDescent="0.2">
      <c r="B2321" t="s">
        <v>860</v>
      </c>
    </row>
    <row r="2322" spans="2:2" x14ac:dyDescent="0.2">
      <c r="B2322" t="s">
        <v>854</v>
      </c>
    </row>
    <row r="2323" spans="2:2" x14ac:dyDescent="0.2">
      <c r="B2323" t="s">
        <v>883</v>
      </c>
    </row>
    <row r="2324" spans="2:2" x14ac:dyDescent="0.2">
      <c r="B2324" t="s">
        <v>884</v>
      </c>
    </row>
    <row r="2325" spans="2:2" x14ac:dyDescent="0.2">
      <c r="B2325" t="s">
        <v>953</v>
      </c>
    </row>
    <row r="2326" spans="2:2" x14ac:dyDescent="0.2">
      <c r="B2326" t="s">
        <v>871</v>
      </c>
    </row>
    <row r="2327" spans="2:2" x14ac:dyDescent="0.2">
      <c r="B2327" t="s">
        <v>912</v>
      </c>
    </row>
    <row r="2328" spans="2:2" x14ac:dyDescent="0.2">
      <c r="B2328" t="s">
        <v>860</v>
      </c>
    </row>
    <row r="2329" spans="2:2" x14ac:dyDescent="0.2">
      <c r="B2329" t="s">
        <v>854</v>
      </c>
    </row>
    <row r="2330" spans="2:2" x14ac:dyDescent="0.2">
      <c r="B2330" t="s">
        <v>883</v>
      </c>
    </row>
    <row r="2331" spans="2:2" x14ac:dyDescent="0.2">
      <c r="B2331" t="s">
        <v>884</v>
      </c>
    </row>
    <row r="2332" spans="2:2" x14ac:dyDescent="0.2">
      <c r="B2332" t="s">
        <v>1062</v>
      </c>
    </row>
    <row r="2333" spans="2:2" x14ac:dyDescent="0.2">
      <c r="B2333" t="s">
        <v>871</v>
      </c>
    </row>
    <row r="2334" spans="2:2" x14ac:dyDescent="0.2">
      <c r="B2334" t="s">
        <v>912</v>
      </c>
    </row>
    <row r="2335" spans="2:2" x14ac:dyDescent="0.2">
      <c r="B2335" t="s">
        <v>860</v>
      </c>
    </row>
    <row r="2336" spans="2:2" x14ac:dyDescent="0.2">
      <c r="B2336" t="s">
        <v>854</v>
      </c>
    </row>
    <row r="2337" spans="2:2" x14ac:dyDescent="0.2">
      <c r="B2337" t="s">
        <v>880</v>
      </c>
    </row>
    <row r="2338" spans="2:2" x14ac:dyDescent="0.2">
      <c r="B2338" t="s">
        <v>881</v>
      </c>
    </row>
    <row r="2339" spans="2:2" x14ac:dyDescent="0.2">
      <c r="B2339" t="s">
        <v>882</v>
      </c>
    </row>
    <row r="2340" spans="2:2" x14ac:dyDescent="0.2">
      <c r="B2340" t="s">
        <v>858</v>
      </c>
    </row>
    <row r="2341" spans="2:2" x14ac:dyDescent="0.2">
      <c r="B2341" t="s">
        <v>912</v>
      </c>
    </row>
    <row r="2342" spans="2:2" x14ac:dyDescent="0.2">
      <c r="B2342" t="s">
        <v>860</v>
      </c>
    </row>
    <row r="2343" spans="2:2" x14ac:dyDescent="0.2">
      <c r="B2343" t="s">
        <v>854</v>
      </c>
    </row>
    <row r="2344" spans="2:2" x14ac:dyDescent="0.2">
      <c r="B2344" t="s">
        <v>864</v>
      </c>
    </row>
    <row r="2345" spans="2:2" x14ac:dyDescent="0.2">
      <c r="B2345" t="s">
        <v>862</v>
      </c>
    </row>
    <row r="2346" spans="2:2" x14ac:dyDescent="0.2">
      <c r="B2346" t="s">
        <v>1063</v>
      </c>
    </row>
    <row r="2347" spans="2:2" x14ac:dyDescent="0.2">
      <c r="B2347" t="s">
        <v>871</v>
      </c>
    </row>
    <row r="2348" spans="2:2" x14ac:dyDescent="0.2">
      <c r="B2348" t="s">
        <v>912</v>
      </c>
    </row>
    <row r="2349" spans="2:2" x14ac:dyDescent="0.2">
      <c r="B2349" t="s">
        <v>860</v>
      </c>
    </row>
    <row r="2350" spans="2:2" x14ac:dyDescent="0.2">
      <c r="B2350" t="s">
        <v>854</v>
      </c>
    </row>
    <row r="2351" spans="2:2" x14ac:dyDescent="0.2">
      <c r="B2351" t="s">
        <v>883</v>
      </c>
    </row>
    <row r="2352" spans="2:2" x14ac:dyDescent="0.2">
      <c r="B2352" t="s">
        <v>884</v>
      </c>
    </row>
    <row r="2353" spans="2:2" x14ac:dyDescent="0.2">
      <c r="B2353" t="s">
        <v>1013</v>
      </c>
    </row>
    <row r="2354" spans="2:2" x14ac:dyDescent="0.2">
      <c r="B2354" t="s">
        <v>858</v>
      </c>
    </row>
    <row r="2355" spans="2:2" x14ac:dyDescent="0.2">
      <c r="B2355" t="s">
        <v>912</v>
      </c>
    </row>
    <row r="2356" spans="2:2" x14ac:dyDescent="0.2">
      <c r="B2356" t="s">
        <v>860</v>
      </c>
    </row>
    <row r="2357" spans="2:2" x14ac:dyDescent="0.2">
      <c r="B2357" t="s">
        <v>854</v>
      </c>
    </row>
    <row r="2358" spans="2:2" x14ac:dyDescent="0.2">
      <c r="B2358" t="s">
        <v>864</v>
      </c>
    </row>
    <row r="2359" spans="2:2" x14ac:dyDescent="0.2">
      <c r="B2359" t="s">
        <v>862</v>
      </c>
    </row>
    <row r="2360" spans="2:2" x14ac:dyDescent="0.2">
      <c r="B2360" t="s">
        <v>1064</v>
      </c>
    </row>
    <row r="2361" spans="2:2" x14ac:dyDescent="0.2">
      <c r="B2361" t="s">
        <v>871</v>
      </c>
    </row>
    <row r="2362" spans="2:2" x14ac:dyDescent="0.2">
      <c r="B2362" t="s">
        <v>912</v>
      </c>
    </row>
    <row r="2363" spans="2:2" x14ac:dyDescent="0.2">
      <c r="B2363" t="s">
        <v>860</v>
      </c>
    </row>
    <row r="2364" spans="2:2" x14ac:dyDescent="0.2">
      <c r="B2364" t="s">
        <v>854</v>
      </c>
    </row>
    <row r="2365" spans="2:2" x14ac:dyDescent="0.2">
      <c r="B2365" t="s">
        <v>929</v>
      </c>
    </row>
    <row r="2366" spans="2:2" x14ac:dyDescent="0.2">
      <c r="B2366" t="s">
        <v>873</v>
      </c>
    </row>
    <row r="2367" spans="2:2" x14ac:dyDescent="0.2">
      <c r="B2367" t="s">
        <v>971</v>
      </c>
    </row>
    <row r="2368" spans="2:2" x14ac:dyDescent="0.2">
      <c r="B2368" t="s">
        <v>858</v>
      </c>
    </row>
    <row r="2369" spans="2:2" x14ac:dyDescent="0.2">
      <c r="B2369" t="s">
        <v>912</v>
      </c>
    </row>
    <row r="2370" spans="2:2" x14ac:dyDescent="0.2">
      <c r="B2370" t="s">
        <v>860</v>
      </c>
    </row>
    <row r="2371" spans="2:2" x14ac:dyDescent="0.2">
      <c r="B2371" t="s">
        <v>854</v>
      </c>
    </row>
    <row r="2372" spans="2:2" x14ac:dyDescent="0.2">
      <c r="B2372" t="s">
        <v>929</v>
      </c>
    </row>
    <row r="2373" spans="2:2" x14ac:dyDescent="0.2">
      <c r="B2373" t="s">
        <v>873</v>
      </c>
    </row>
    <row r="2374" spans="2:2" x14ac:dyDescent="0.2">
      <c r="B2374" t="s">
        <v>1048</v>
      </c>
    </row>
    <row r="2375" spans="2:2" x14ac:dyDescent="0.2">
      <c r="B2375" t="s">
        <v>871</v>
      </c>
    </row>
    <row r="2376" spans="2:2" x14ac:dyDescent="0.2">
      <c r="B2376" t="s">
        <v>912</v>
      </c>
    </row>
    <row r="2377" spans="2:2" x14ac:dyDescent="0.2">
      <c r="B2377" t="s">
        <v>860</v>
      </c>
    </row>
    <row r="2378" spans="2:2" x14ac:dyDescent="0.2">
      <c r="B2378" t="s">
        <v>854</v>
      </c>
    </row>
    <row r="2379" spans="2:2" x14ac:dyDescent="0.2">
      <c r="B2379" t="s">
        <v>906</v>
      </c>
    </row>
    <row r="2380" spans="2:2" x14ac:dyDescent="0.2">
      <c r="B2380" t="s">
        <v>869</v>
      </c>
    </row>
    <row r="2381" spans="2:2" x14ac:dyDescent="0.2">
      <c r="B2381" t="s">
        <v>1065</v>
      </c>
    </row>
    <row r="2382" spans="2:2" x14ac:dyDescent="0.2">
      <c r="B2382" t="s">
        <v>858</v>
      </c>
    </row>
    <row r="2383" spans="2:2" x14ac:dyDescent="0.2">
      <c r="B2383" t="s">
        <v>912</v>
      </c>
    </row>
    <row r="2384" spans="2:2" x14ac:dyDescent="0.2">
      <c r="B2384" t="s">
        <v>860</v>
      </c>
    </row>
    <row r="2385" spans="2:2" x14ac:dyDescent="0.2">
      <c r="B2385" t="s">
        <v>854</v>
      </c>
    </row>
    <row r="2386" spans="2:2" x14ac:dyDescent="0.2">
      <c r="B2386" t="s">
        <v>906</v>
      </c>
    </row>
    <row r="2387" spans="2:2" x14ac:dyDescent="0.2">
      <c r="B2387" t="s">
        <v>869</v>
      </c>
    </row>
    <row r="2388" spans="2:2" x14ac:dyDescent="0.2">
      <c r="B2388" t="s">
        <v>1065</v>
      </c>
    </row>
    <row r="2389" spans="2:2" x14ac:dyDescent="0.2">
      <c r="B2389" t="s">
        <v>858</v>
      </c>
    </row>
    <row r="2390" spans="2:2" x14ac:dyDescent="0.2">
      <c r="B2390" t="s">
        <v>912</v>
      </c>
    </row>
    <row r="2391" spans="2:2" x14ac:dyDescent="0.2">
      <c r="B2391" t="s">
        <v>860</v>
      </c>
    </row>
    <row r="2392" spans="2:2" x14ac:dyDescent="0.2">
      <c r="B2392" t="s">
        <v>854</v>
      </c>
    </row>
    <row r="2393" spans="2:2" x14ac:dyDescent="0.2">
      <c r="B2393" t="s">
        <v>906</v>
      </c>
    </row>
    <row r="2394" spans="2:2" x14ac:dyDescent="0.2">
      <c r="B2394" t="s">
        <v>869</v>
      </c>
    </row>
    <row r="2395" spans="2:2" x14ac:dyDescent="0.2">
      <c r="B2395" t="s">
        <v>1013</v>
      </c>
    </row>
    <row r="2396" spans="2:2" x14ac:dyDescent="0.2">
      <c r="B2396" t="s">
        <v>858</v>
      </c>
    </row>
    <row r="2397" spans="2:2" x14ac:dyDescent="0.2">
      <c r="B2397" t="s">
        <v>912</v>
      </c>
    </row>
    <row r="2398" spans="2:2" x14ac:dyDescent="0.2">
      <c r="B2398" t="s">
        <v>860</v>
      </c>
    </row>
    <row r="2399" spans="2:2" x14ac:dyDescent="0.2">
      <c r="B2399" t="s">
        <v>854</v>
      </c>
    </row>
    <row r="2400" spans="2:2" x14ac:dyDescent="0.2">
      <c r="B2400" t="s">
        <v>898</v>
      </c>
    </row>
    <row r="2401" spans="2:2" x14ac:dyDescent="0.2">
      <c r="B2401" t="s">
        <v>881</v>
      </c>
    </row>
    <row r="2402" spans="2:2" x14ac:dyDescent="0.2">
      <c r="B2402" t="s">
        <v>1013</v>
      </c>
    </row>
    <row r="2403" spans="2:2" x14ac:dyDescent="0.2">
      <c r="B2403" t="s">
        <v>871</v>
      </c>
    </row>
    <row r="2404" spans="2:2" x14ac:dyDescent="0.2">
      <c r="B2404" t="s">
        <v>912</v>
      </c>
    </row>
    <row r="2405" spans="2:2" x14ac:dyDescent="0.2">
      <c r="B2405" t="s">
        <v>860</v>
      </c>
    </row>
    <row r="2406" spans="2:2" x14ac:dyDescent="0.2">
      <c r="B2406" t="s">
        <v>854</v>
      </c>
    </row>
    <row r="2407" spans="2:2" x14ac:dyDescent="0.2">
      <c r="B2407" t="s">
        <v>898</v>
      </c>
    </row>
    <row r="2408" spans="2:2" x14ac:dyDescent="0.2">
      <c r="B2408" t="s">
        <v>881</v>
      </c>
    </row>
    <row r="2409" spans="2:2" x14ac:dyDescent="0.2">
      <c r="B2409" t="s">
        <v>947</v>
      </c>
    </row>
    <row r="2410" spans="2:2" x14ac:dyDescent="0.2">
      <c r="B2410" t="s">
        <v>871</v>
      </c>
    </row>
    <row r="2411" spans="2:2" x14ac:dyDescent="0.2">
      <c r="B2411" t="s">
        <v>912</v>
      </c>
    </row>
    <row r="2412" spans="2:2" x14ac:dyDescent="0.2">
      <c r="B2412" t="s">
        <v>860</v>
      </c>
    </row>
    <row r="2413" spans="2:2" x14ac:dyDescent="0.2">
      <c r="B2413" t="s">
        <v>854</v>
      </c>
    </row>
    <row r="2414" spans="2:2" x14ac:dyDescent="0.2">
      <c r="B2414" t="s">
        <v>861</v>
      </c>
    </row>
    <row r="2415" spans="2:2" x14ac:dyDescent="0.2">
      <c r="B2415" t="s">
        <v>862</v>
      </c>
    </row>
    <row r="2416" spans="2:2" x14ac:dyDescent="0.2">
      <c r="B2416" t="s">
        <v>1018</v>
      </c>
    </row>
    <row r="2417" spans="2:2" x14ac:dyDescent="0.2">
      <c r="B2417" t="s">
        <v>858</v>
      </c>
    </row>
    <row r="2418" spans="2:2" x14ac:dyDescent="0.2">
      <c r="B2418" t="s">
        <v>912</v>
      </c>
    </row>
    <row r="2419" spans="2:2" x14ac:dyDescent="0.2">
      <c r="B2419" t="s">
        <v>860</v>
      </c>
    </row>
    <row r="2420" spans="2:2" x14ac:dyDescent="0.2">
      <c r="B2420" t="s">
        <v>854</v>
      </c>
    </row>
    <row r="2421" spans="2:2" x14ac:dyDescent="0.2">
      <c r="B2421" t="s">
        <v>861</v>
      </c>
    </row>
    <row r="2422" spans="2:2" x14ac:dyDescent="0.2">
      <c r="B2422" t="s">
        <v>862</v>
      </c>
    </row>
    <row r="2423" spans="2:2" x14ac:dyDescent="0.2">
      <c r="B2423" t="s">
        <v>1042</v>
      </c>
    </row>
    <row r="2424" spans="2:2" x14ac:dyDescent="0.2">
      <c r="B2424" t="s">
        <v>871</v>
      </c>
    </row>
    <row r="2425" spans="2:2" x14ac:dyDescent="0.2">
      <c r="B2425" t="s">
        <v>912</v>
      </c>
    </row>
    <row r="2426" spans="2:2" x14ac:dyDescent="0.2">
      <c r="B2426" t="s">
        <v>860</v>
      </c>
    </row>
    <row r="2427" spans="2:2" x14ac:dyDescent="0.2">
      <c r="B2427" t="s">
        <v>854</v>
      </c>
    </row>
    <row r="2428" spans="2:2" x14ac:dyDescent="0.2">
      <c r="B2428" t="s">
        <v>898</v>
      </c>
    </row>
    <row r="2429" spans="2:2" x14ac:dyDescent="0.2">
      <c r="B2429" t="s">
        <v>881</v>
      </c>
    </row>
    <row r="2430" spans="2:2" x14ac:dyDescent="0.2">
      <c r="B2430" t="s">
        <v>1033</v>
      </c>
    </row>
    <row r="2431" spans="2:2" x14ac:dyDescent="0.2">
      <c r="B2431" t="s">
        <v>871</v>
      </c>
    </row>
    <row r="2432" spans="2:2" x14ac:dyDescent="0.2">
      <c r="B2432" t="s">
        <v>912</v>
      </c>
    </row>
    <row r="2433" spans="2:2" x14ac:dyDescent="0.2">
      <c r="B2433" t="s">
        <v>860</v>
      </c>
    </row>
    <row r="2434" spans="2:2" x14ac:dyDescent="0.2">
      <c r="B2434" t="s">
        <v>854</v>
      </c>
    </row>
    <row r="2435" spans="2:2" x14ac:dyDescent="0.2">
      <c r="B2435" t="s">
        <v>898</v>
      </c>
    </row>
    <row r="2436" spans="2:2" x14ac:dyDescent="0.2">
      <c r="B2436" t="s">
        <v>881</v>
      </c>
    </row>
    <row r="2437" spans="2:2" x14ac:dyDescent="0.2">
      <c r="B2437" t="s">
        <v>1064</v>
      </c>
    </row>
    <row r="2438" spans="2:2" x14ac:dyDescent="0.2">
      <c r="B2438" t="s">
        <v>871</v>
      </c>
    </row>
    <row r="2439" spans="2:2" x14ac:dyDescent="0.2">
      <c r="B2439" t="s">
        <v>912</v>
      </c>
    </row>
    <row r="2440" spans="2:2" x14ac:dyDescent="0.2">
      <c r="B2440" t="s">
        <v>860</v>
      </c>
    </row>
    <row r="2441" spans="2:2" x14ac:dyDescent="0.2">
      <c r="B2441" t="s">
        <v>854</v>
      </c>
    </row>
    <row r="2442" spans="2:2" x14ac:dyDescent="0.2">
      <c r="B2442" t="s">
        <v>855</v>
      </c>
    </row>
    <row r="2443" spans="2:2" x14ac:dyDescent="0.2">
      <c r="B2443" t="s">
        <v>856</v>
      </c>
    </row>
    <row r="2444" spans="2:2" x14ac:dyDescent="0.2">
      <c r="B2444" t="s">
        <v>867</v>
      </c>
    </row>
    <row r="2445" spans="2:2" x14ac:dyDescent="0.2">
      <c r="B2445" t="s">
        <v>858</v>
      </c>
    </row>
    <row r="2446" spans="2:2" x14ac:dyDescent="0.2">
      <c r="B2446" t="s">
        <v>912</v>
      </c>
    </row>
    <row r="2447" spans="2:2" x14ac:dyDescent="0.2">
      <c r="B2447" t="s">
        <v>860</v>
      </c>
    </row>
    <row r="2448" spans="2:2" x14ac:dyDescent="0.2">
      <c r="B2448" t="s">
        <v>854</v>
      </c>
    </row>
    <row r="2449" spans="2:2" x14ac:dyDescent="0.2">
      <c r="B2449" t="s">
        <v>855</v>
      </c>
    </row>
    <row r="2450" spans="2:2" x14ac:dyDescent="0.2">
      <c r="B2450" t="s">
        <v>856</v>
      </c>
    </row>
    <row r="2451" spans="2:2" x14ac:dyDescent="0.2">
      <c r="B2451" t="s">
        <v>892</v>
      </c>
    </row>
    <row r="2452" spans="2:2" x14ac:dyDescent="0.2">
      <c r="B2452" t="s">
        <v>871</v>
      </c>
    </row>
    <row r="2453" spans="2:2" x14ac:dyDescent="0.2">
      <c r="B2453" t="s">
        <v>912</v>
      </c>
    </row>
    <row r="2454" spans="2:2" x14ac:dyDescent="0.2">
      <c r="B2454" t="s">
        <v>860</v>
      </c>
    </row>
    <row r="2455" spans="2:2" x14ac:dyDescent="0.2">
      <c r="B2455" t="s">
        <v>854</v>
      </c>
    </row>
    <row r="2456" spans="2:2" x14ac:dyDescent="0.2">
      <c r="B2456" t="s">
        <v>891</v>
      </c>
    </row>
    <row r="2457" spans="2:2" x14ac:dyDescent="0.2">
      <c r="B2457" t="s">
        <v>873</v>
      </c>
    </row>
    <row r="2458" spans="2:2" x14ac:dyDescent="0.2">
      <c r="B2458" t="s">
        <v>1066</v>
      </c>
    </row>
    <row r="2459" spans="2:2" x14ac:dyDescent="0.2">
      <c r="B2459" t="s">
        <v>871</v>
      </c>
    </row>
    <row r="2460" spans="2:2" x14ac:dyDescent="0.2">
      <c r="B2460" t="s">
        <v>912</v>
      </c>
    </row>
    <row r="2461" spans="2:2" x14ac:dyDescent="0.2">
      <c r="B2461" t="s">
        <v>860</v>
      </c>
    </row>
    <row r="2462" spans="2:2" x14ac:dyDescent="0.2">
      <c r="B2462" t="s">
        <v>854</v>
      </c>
    </row>
    <row r="2463" spans="2:2" x14ac:dyDescent="0.2">
      <c r="B2463" t="s">
        <v>891</v>
      </c>
    </row>
    <row r="2464" spans="2:2" x14ac:dyDescent="0.2">
      <c r="B2464" t="s">
        <v>873</v>
      </c>
    </row>
    <row r="2465" spans="2:2" x14ac:dyDescent="0.2">
      <c r="B2465" t="s">
        <v>945</v>
      </c>
    </row>
    <row r="2466" spans="2:2" x14ac:dyDescent="0.2">
      <c r="B2466" t="s">
        <v>871</v>
      </c>
    </row>
    <row r="2467" spans="2:2" x14ac:dyDescent="0.2">
      <c r="B2467" t="s">
        <v>912</v>
      </c>
    </row>
    <row r="2468" spans="2:2" x14ac:dyDescent="0.2">
      <c r="B2468" t="s">
        <v>860</v>
      </c>
    </row>
    <row r="2469" spans="2:2" x14ac:dyDescent="0.2">
      <c r="B2469" t="s">
        <v>854</v>
      </c>
    </row>
    <row r="2470" spans="2:2" x14ac:dyDescent="0.2">
      <c r="B2470" t="s">
        <v>891</v>
      </c>
    </row>
    <row r="2471" spans="2:2" x14ac:dyDescent="0.2">
      <c r="B2471" t="s">
        <v>873</v>
      </c>
    </row>
    <row r="2472" spans="2:2" x14ac:dyDescent="0.2">
      <c r="B2472" t="s">
        <v>908</v>
      </c>
    </row>
    <row r="2473" spans="2:2" x14ac:dyDescent="0.2">
      <c r="B2473" t="s">
        <v>871</v>
      </c>
    </row>
    <row r="2474" spans="2:2" x14ac:dyDescent="0.2">
      <c r="B2474" t="s">
        <v>912</v>
      </c>
    </row>
    <row r="2475" spans="2:2" x14ac:dyDescent="0.2">
      <c r="B2475" t="s">
        <v>860</v>
      </c>
    </row>
    <row r="2476" spans="2:2" x14ac:dyDescent="0.2">
      <c r="B2476" t="s">
        <v>854</v>
      </c>
    </row>
    <row r="2477" spans="2:2" x14ac:dyDescent="0.2">
      <c r="B2477" t="s">
        <v>855</v>
      </c>
    </row>
    <row r="2478" spans="2:2" x14ac:dyDescent="0.2">
      <c r="B2478" t="s">
        <v>856</v>
      </c>
    </row>
    <row r="2479" spans="2:2" x14ac:dyDescent="0.2">
      <c r="B2479" t="s">
        <v>1067</v>
      </c>
    </row>
    <row r="2480" spans="2:2" x14ac:dyDescent="0.2">
      <c r="B2480" t="s">
        <v>871</v>
      </c>
    </row>
    <row r="2481" spans="2:2" x14ac:dyDescent="0.2">
      <c r="B2481" t="s">
        <v>912</v>
      </c>
    </row>
    <row r="2482" spans="2:2" x14ac:dyDescent="0.2">
      <c r="B2482" t="s">
        <v>860</v>
      </c>
    </row>
    <row r="2483" spans="2:2" x14ac:dyDescent="0.2">
      <c r="B2483" t="s">
        <v>854</v>
      </c>
    </row>
    <row r="2484" spans="2:2" x14ac:dyDescent="0.2">
      <c r="B2484" t="s">
        <v>891</v>
      </c>
    </row>
    <row r="2485" spans="2:2" x14ac:dyDescent="0.2">
      <c r="B2485" t="s">
        <v>873</v>
      </c>
    </row>
    <row r="2486" spans="2:2" x14ac:dyDescent="0.2">
      <c r="B2486" t="s">
        <v>1055</v>
      </c>
    </row>
    <row r="2487" spans="2:2" x14ac:dyDescent="0.2">
      <c r="B2487" t="s">
        <v>871</v>
      </c>
    </row>
    <row r="2488" spans="2:2" x14ac:dyDescent="0.2">
      <c r="B2488" t="s">
        <v>912</v>
      </c>
    </row>
    <row r="2489" spans="2:2" x14ac:dyDescent="0.2">
      <c r="B2489" t="s">
        <v>860</v>
      </c>
    </row>
    <row r="2490" spans="2:2" x14ac:dyDescent="0.2">
      <c r="B2490" t="s">
        <v>854</v>
      </c>
    </row>
    <row r="2491" spans="2:2" x14ac:dyDescent="0.2">
      <c r="B2491" t="s">
        <v>891</v>
      </c>
    </row>
    <row r="2492" spans="2:2" x14ac:dyDescent="0.2">
      <c r="B2492" t="s">
        <v>873</v>
      </c>
    </row>
    <row r="2493" spans="2:2" x14ac:dyDescent="0.2">
      <c r="B2493" t="s">
        <v>1014</v>
      </c>
    </row>
    <row r="2494" spans="2:2" x14ac:dyDescent="0.2">
      <c r="B2494" t="s">
        <v>871</v>
      </c>
    </row>
    <row r="2495" spans="2:2" x14ac:dyDescent="0.2">
      <c r="B2495" t="s">
        <v>912</v>
      </c>
    </row>
    <row r="2496" spans="2:2" x14ac:dyDescent="0.2">
      <c r="B2496" t="s">
        <v>860</v>
      </c>
    </row>
    <row r="2497" spans="2:2" x14ac:dyDescent="0.2">
      <c r="B2497" t="s">
        <v>854</v>
      </c>
    </row>
    <row r="2498" spans="2:2" x14ac:dyDescent="0.2">
      <c r="B2498" t="s">
        <v>891</v>
      </c>
    </row>
    <row r="2499" spans="2:2" x14ac:dyDescent="0.2">
      <c r="B2499" t="s">
        <v>873</v>
      </c>
    </row>
    <row r="2500" spans="2:2" x14ac:dyDescent="0.2">
      <c r="B2500" t="s">
        <v>1003</v>
      </c>
    </row>
    <row r="2501" spans="2:2" x14ac:dyDescent="0.2">
      <c r="B2501" t="s">
        <v>871</v>
      </c>
    </row>
    <row r="2502" spans="2:2" x14ac:dyDescent="0.2">
      <c r="B2502" t="s">
        <v>912</v>
      </c>
    </row>
    <row r="2503" spans="2:2" x14ac:dyDescent="0.2">
      <c r="B2503" t="s">
        <v>860</v>
      </c>
    </row>
    <row r="2504" spans="2:2" x14ac:dyDescent="0.2">
      <c r="B2504" t="s">
        <v>854</v>
      </c>
    </row>
    <row r="2505" spans="2:2" x14ac:dyDescent="0.2">
      <c r="B2505" t="s">
        <v>891</v>
      </c>
    </row>
    <row r="2506" spans="2:2" x14ac:dyDescent="0.2">
      <c r="B2506" t="s">
        <v>873</v>
      </c>
    </row>
    <row r="2507" spans="2:2" x14ac:dyDescent="0.2">
      <c r="B2507" t="s">
        <v>1068</v>
      </c>
    </row>
    <row r="2508" spans="2:2" x14ac:dyDescent="0.2">
      <c r="B2508" t="s">
        <v>871</v>
      </c>
    </row>
    <row r="2509" spans="2:2" x14ac:dyDescent="0.2">
      <c r="B2509" t="s">
        <v>912</v>
      </c>
    </row>
    <row r="2510" spans="2:2" x14ac:dyDescent="0.2">
      <c r="B2510" t="s">
        <v>860</v>
      </c>
    </row>
    <row r="2511" spans="2:2" x14ac:dyDescent="0.2">
      <c r="B2511" t="s">
        <v>854</v>
      </c>
    </row>
    <row r="2512" spans="2:2" x14ac:dyDescent="0.2">
      <c r="B2512" t="s">
        <v>923</v>
      </c>
    </row>
    <row r="2513" spans="2:2" x14ac:dyDescent="0.2">
      <c r="B2513" t="s">
        <v>887</v>
      </c>
    </row>
    <row r="2514" spans="2:2" x14ac:dyDescent="0.2">
      <c r="B2514" t="s">
        <v>1032</v>
      </c>
    </row>
    <row r="2515" spans="2:2" x14ac:dyDescent="0.2">
      <c r="B2515" t="s">
        <v>871</v>
      </c>
    </row>
    <row r="2516" spans="2:2" x14ac:dyDescent="0.2">
      <c r="B2516" t="s">
        <v>912</v>
      </c>
    </row>
    <row r="2517" spans="2:2" x14ac:dyDescent="0.2">
      <c r="B2517" t="s">
        <v>860</v>
      </c>
    </row>
    <row r="2518" spans="2:2" x14ac:dyDescent="0.2">
      <c r="B2518" t="s">
        <v>854</v>
      </c>
    </row>
    <row r="2519" spans="2:2" x14ac:dyDescent="0.2">
      <c r="B2519" t="s">
        <v>896</v>
      </c>
    </row>
    <row r="2520" spans="2:2" x14ac:dyDescent="0.2">
      <c r="B2520" t="s">
        <v>869</v>
      </c>
    </row>
    <row r="2521" spans="2:2" x14ac:dyDescent="0.2">
      <c r="B2521" t="s">
        <v>1009</v>
      </c>
    </row>
    <row r="2522" spans="2:2" x14ac:dyDescent="0.2">
      <c r="B2522" t="s">
        <v>858</v>
      </c>
    </row>
    <row r="2523" spans="2:2" x14ac:dyDescent="0.2">
      <c r="B2523" t="s">
        <v>912</v>
      </c>
    </row>
    <row r="2524" spans="2:2" x14ac:dyDescent="0.2">
      <c r="B2524" t="s">
        <v>860</v>
      </c>
    </row>
    <row r="2525" spans="2:2" x14ac:dyDescent="0.2">
      <c r="B2525" t="s">
        <v>854</v>
      </c>
    </row>
    <row r="2526" spans="2:2" x14ac:dyDescent="0.2">
      <c r="B2526" t="s">
        <v>896</v>
      </c>
    </row>
    <row r="2527" spans="2:2" x14ac:dyDescent="0.2">
      <c r="B2527" t="s">
        <v>869</v>
      </c>
    </row>
    <row r="2528" spans="2:2" x14ac:dyDescent="0.2">
      <c r="B2528" t="s">
        <v>942</v>
      </c>
    </row>
    <row r="2529" spans="2:2" x14ac:dyDescent="0.2">
      <c r="B2529" t="s">
        <v>858</v>
      </c>
    </row>
    <row r="2530" spans="2:2" x14ac:dyDescent="0.2">
      <c r="B2530" t="s">
        <v>912</v>
      </c>
    </row>
    <row r="2531" spans="2:2" x14ac:dyDescent="0.2">
      <c r="B2531" t="s">
        <v>860</v>
      </c>
    </row>
    <row r="2532" spans="2:2" x14ac:dyDescent="0.2">
      <c r="B2532" t="s">
        <v>854</v>
      </c>
    </row>
    <row r="2533" spans="2:2" x14ac:dyDescent="0.2">
      <c r="B2533" t="s">
        <v>896</v>
      </c>
    </row>
    <row r="2534" spans="2:2" x14ac:dyDescent="0.2">
      <c r="B2534" t="s">
        <v>869</v>
      </c>
    </row>
    <row r="2535" spans="2:2" x14ac:dyDescent="0.2">
      <c r="B2535" t="s">
        <v>1069</v>
      </c>
    </row>
    <row r="2536" spans="2:2" x14ac:dyDescent="0.2">
      <c r="B2536" t="s">
        <v>858</v>
      </c>
    </row>
    <row r="2537" spans="2:2" x14ac:dyDescent="0.2">
      <c r="B2537" t="s">
        <v>912</v>
      </c>
    </row>
    <row r="2538" spans="2:2" x14ac:dyDescent="0.2">
      <c r="B2538" t="s">
        <v>860</v>
      </c>
    </row>
    <row r="2539" spans="2:2" x14ac:dyDescent="0.2">
      <c r="B2539" t="s">
        <v>854</v>
      </c>
    </row>
    <row r="2540" spans="2:2" x14ac:dyDescent="0.2">
      <c r="B2540" t="s">
        <v>896</v>
      </c>
    </row>
    <row r="2541" spans="2:2" x14ac:dyDescent="0.2">
      <c r="B2541" t="s">
        <v>869</v>
      </c>
    </row>
    <row r="2542" spans="2:2" x14ac:dyDescent="0.2">
      <c r="B2542" t="s">
        <v>1070</v>
      </c>
    </row>
    <row r="2543" spans="2:2" x14ac:dyDescent="0.2">
      <c r="B2543" t="s">
        <v>871</v>
      </c>
    </row>
    <row r="2544" spans="2:2" x14ac:dyDescent="0.2">
      <c r="B2544" t="s">
        <v>912</v>
      </c>
    </row>
    <row r="2545" spans="2:2" x14ac:dyDescent="0.2">
      <c r="B2545" t="s">
        <v>860</v>
      </c>
    </row>
    <row r="2546" spans="2:2" x14ac:dyDescent="0.2">
      <c r="B2546" t="s">
        <v>854</v>
      </c>
    </row>
    <row r="2547" spans="2:2" x14ac:dyDescent="0.2">
      <c r="B2547" t="s">
        <v>889</v>
      </c>
    </row>
    <row r="2548" spans="2:2" x14ac:dyDescent="0.2">
      <c r="B2548" t="s">
        <v>881</v>
      </c>
    </row>
    <row r="2549" spans="2:2" x14ac:dyDescent="0.2">
      <c r="B2549" t="s">
        <v>1071</v>
      </c>
    </row>
    <row r="2550" spans="2:2" x14ac:dyDescent="0.2">
      <c r="B2550" t="s">
        <v>871</v>
      </c>
    </row>
    <row r="2551" spans="2:2" x14ac:dyDescent="0.2">
      <c r="B2551" t="s">
        <v>912</v>
      </c>
    </row>
    <row r="2552" spans="2:2" x14ac:dyDescent="0.2">
      <c r="B2552" t="s">
        <v>860</v>
      </c>
    </row>
    <row r="2553" spans="2:2" x14ac:dyDescent="0.2">
      <c r="B2553" t="s">
        <v>854</v>
      </c>
    </row>
    <row r="2554" spans="2:2" x14ac:dyDescent="0.2">
      <c r="B2554" t="s">
        <v>929</v>
      </c>
    </row>
    <row r="2555" spans="2:2" x14ac:dyDescent="0.2">
      <c r="B2555" t="s">
        <v>873</v>
      </c>
    </row>
    <row r="2556" spans="2:2" x14ac:dyDescent="0.2">
      <c r="B2556" t="s">
        <v>895</v>
      </c>
    </row>
    <row r="2557" spans="2:2" x14ac:dyDescent="0.2">
      <c r="B2557" t="s">
        <v>871</v>
      </c>
    </row>
    <row r="2558" spans="2:2" x14ac:dyDescent="0.2">
      <c r="B2558" t="s">
        <v>912</v>
      </c>
    </row>
    <row r="2559" spans="2:2" x14ac:dyDescent="0.2">
      <c r="B2559" t="s">
        <v>860</v>
      </c>
    </row>
    <row r="2560" spans="2:2" x14ac:dyDescent="0.2">
      <c r="B2560" t="s">
        <v>854</v>
      </c>
    </row>
    <row r="2561" spans="2:2" x14ac:dyDescent="0.2">
      <c r="B2561" t="s">
        <v>893</v>
      </c>
    </row>
    <row r="2562" spans="2:2" x14ac:dyDescent="0.2">
      <c r="B2562" t="s">
        <v>884</v>
      </c>
    </row>
    <row r="2563" spans="2:2" x14ac:dyDescent="0.2">
      <c r="B2563" t="s">
        <v>1072</v>
      </c>
    </row>
    <row r="2564" spans="2:2" x14ac:dyDescent="0.2">
      <c r="B2564" t="s">
        <v>871</v>
      </c>
    </row>
    <row r="2565" spans="2:2" x14ac:dyDescent="0.2">
      <c r="B2565" t="s">
        <v>912</v>
      </c>
    </row>
    <row r="2566" spans="2:2" x14ac:dyDescent="0.2">
      <c r="B2566" t="s">
        <v>860</v>
      </c>
    </row>
    <row r="2567" spans="2:2" x14ac:dyDescent="0.2">
      <c r="B2567" t="s">
        <v>854</v>
      </c>
    </row>
    <row r="2568" spans="2:2" x14ac:dyDescent="0.2">
      <c r="B2568" t="s">
        <v>955</v>
      </c>
    </row>
    <row r="2569" spans="2:2" x14ac:dyDescent="0.2">
      <c r="B2569" t="s">
        <v>856</v>
      </c>
    </row>
    <row r="2570" spans="2:2" x14ac:dyDescent="0.2">
      <c r="B2570" t="s">
        <v>1073</v>
      </c>
    </row>
    <row r="2571" spans="2:2" x14ac:dyDescent="0.2">
      <c r="B2571" t="s">
        <v>871</v>
      </c>
    </row>
    <row r="2572" spans="2:2" x14ac:dyDescent="0.2">
      <c r="B2572" t="s">
        <v>912</v>
      </c>
    </row>
    <row r="2573" spans="2:2" x14ac:dyDescent="0.2">
      <c r="B2573" t="s">
        <v>860</v>
      </c>
    </row>
    <row r="2574" spans="2:2" x14ac:dyDescent="0.2">
      <c r="B2574" t="s">
        <v>854</v>
      </c>
    </row>
    <row r="2575" spans="2:2" x14ac:dyDescent="0.2">
      <c r="B2575" t="s">
        <v>955</v>
      </c>
    </row>
    <row r="2576" spans="2:2" x14ac:dyDescent="0.2">
      <c r="B2576" t="s">
        <v>856</v>
      </c>
    </row>
    <row r="2577" spans="2:2" x14ac:dyDescent="0.2">
      <c r="B2577" t="s">
        <v>1029</v>
      </c>
    </row>
    <row r="2578" spans="2:2" x14ac:dyDescent="0.2">
      <c r="B2578" t="s">
        <v>871</v>
      </c>
    </row>
    <row r="2579" spans="2:2" x14ac:dyDescent="0.2">
      <c r="B2579" t="s">
        <v>912</v>
      </c>
    </row>
    <row r="2580" spans="2:2" x14ac:dyDescent="0.2">
      <c r="B2580" t="s">
        <v>860</v>
      </c>
    </row>
    <row r="2581" spans="2:2" x14ac:dyDescent="0.2">
      <c r="B2581" t="s">
        <v>854</v>
      </c>
    </row>
    <row r="2582" spans="2:2" x14ac:dyDescent="0.2">
      <c r="B2582" t="s">
        <v>893</v>
      </c>
    </row>
    <row r="2583" spans="2:2" x14ac:dyDescent="0.2">
      <c r="B2583" t="s">
        <v>884</v>
      </c>
    </row>
    <row r="2584" spans="2:2" x14ac:dyDescent="0.2">
      <c r="B2584" t="s">
        <v>925</v>
      </c>
    </row>
    <row r="2585" spans="2:2" x14ac:dyDescent="0.2">
      <c r="B2585" t="s">
        <v>871</v>
      </c>
    </row>
    <row r="2586" spans="2:2" x14ac:dyDescent="0.2">
      <c r="B2586" t="s">
        <v>912</v>
      </c>
    </row>
    <row r="2587" spans="2:2" x14ac:dyDescent="0.2">
      <c r="B2587" t="s">
        <v>860</v>
      </c>
    </row>
    <row r="2588" spans="2:2" x14ac:dyDescent="0.2">
      <c r="B2588" t="s">
        <v>854</v>
      </c>
    </row>
    <row r="2589" spans="2:2" x14ac:dyDescent="0.2">
      <c r="B2589" t="s">
        <v>893</v>
      </c>
    </row>
    <row r="2590" spans="2:2" x14ac:dyDescent="0.2">
      <c r="B2590" t="s">
        <v>884</v>
      </c>
    </row>
    <row r="2591" spans="2:2" x14ac:dyDescent="0.2">
      <c r="B2591" t="s">
        <v>1074</v>
      </c>
    </row>
    <row r="2592" spans="2:2" x14ac:dyDescent="0.2">
      <c r="B2592" t="s">
        <v>858</v>
      </c>
    </row>
    <row r="2593" spans="2:2" x14ac:dyDescent="0.2">
      <c r="B2593" t="s">
        <v>912</v>
      </c>
    </row>
    <row r="2594" spans="2:2" x14ac:dyDescent="0.2">
      <c r="B2594" t="s">
        <v>860</v>
      </c>
    </row>
    <row r="2595" spans="2:2" x14ac:dyDescent="0.2">
      <c r="B2595" t="s">
        <v>854</v>
      </c>
    </row>
    <row r="2596" spans="2:2" x14ac:dyDescent="0.2">
      <c r="B2596" t="s">
        <v>893</v>
      </c>
    </row>
    <row r="2597" spans="2:2" x14ac:dyDescent="0.2">
      <c r="B2597" t="s">
        <v>884</v>
      </c>
    </row>
    <row r="2598" spans="2:2" x14ac:dyDescent="0.2">
      <c r="B2598" t="s">
        <v>960</v>
      </c>
    </row>
    <row r="2599" spans="2:2" x14ac:dyDescent="0.2">
      <c r="B2599" t="s">
        <v>858</v>
      </c>
    </row>
    <row r="2600" spans="2:2" x14ac:dyDescent="0.2">
      <c r="B2600" t="s">
        <v>912</v>
      </c>
    </row>
    <row r="2601" spans="2:2" x14ac:dyDescent="0.2">
      <c r="B2601" t="s">
        <v>860</v>
      </c>
    </row>
    <row r="2602" spans="2:2" x14ac:dyDescent="0.2">
      <c r="B2602" t="s">
        <v>854</v>
      </c>
    </row>
    <row r="2603" spans="2:2" x14ac:dyDescent="0.2">
      <c r="B2603" t="s">
        <v>903</v>
      </c>
    </row>
    <row r="2604" spans="2:2" x14ac:dyDescent="0.2">
      <c r="B2604" t="s">
        <v>873</v>
      </c>
    </row>
    <row r="2605" spans="2:2" x14ac:dyDescent="0.2">
      <c r="B2605" t="s">
        <v>1029</v>
      </c>
    </row>
    <row r="2606" spans="2:2" x14ac:dyDescent="0.2">
      <c r="B2606" t="s">
        <v>871</v>
      </c>
    </row>
    <row r="2607" spans="2:2" x14ac:dyDescent="0.2">
      <c r="B2607" t="s">
        <v>912</v>
      </c>
    </row>
    <row r="2608" spans="2:2" x14ac:dyDescent="0.2">
      <c r="B2608" t="s">
        <v>860</v>
      </c>
    </row>
    <row r="2609" spans="2:2" x14ac:dyDescent="0.2">
      <c r="B2609" t="s">
        <v>854</v>
      </c>
    </row>
    <row r="2610" spans="2:2" x14ac:dyDescent="0.2">
      <c r="B2610" t="s">
        <v>903</v>
      </c>
    </row>
    <row r="2611" spans="2:2" x14ac:dyDescent="0.2">
      <c r="B2611" t="s">
        <v>873</v>
      </c>
    </row>
    <row r="2612" spans="2:2" x14ac:dyDescent="0.2">
      <c r="B2612" t="s">
        <v>965</v>
      </c>
    </row>
    <row r="2613" spans="2:2" x14ac:dyDescent="0.2">
      <c r="B2613" t="s">
        <v>871</v>
      </c>
    </row>
    <row r="2614" spans="2:2" x14ac:dyDescent="0.2">
      <c r="B2614" t="s">
        <v>912</v>
      </c>
    </row>
    <row r="2615" spans="2:2" x14ac:dyDescent="0.2">
      <c r="B2615" t="s">
        <v>860</v>
      </c>
    </row>
    <row r="2616" spans="2:2" x14ac:dyDescent="0.2">
      <c r="B2616" t="s">
        <v>854</v>
      </c>
    </row>
    <row r="2617" spans="2:2" x14ac:dyDescent="0.2">
      <c r="B2617" t="s">
        <v>886</v>
      </c>
    </row>
    <row r="2618" spans="2:2" x14ac:dyDescent="0.2">
      <c r="B2618" t="s">
        <v>887</v>
      </c>
    </row>
    <row r="2619" spans="2:2" x14ac:dyDescent="0.2">
      <c r="B2619" t="s">
        <v>979</v>
      </c>
    </row>
    <row r="2620" spans="2:2" x14ac:dyDescent="0.2">
      <c r="B2620" t="s">
        <v>858</v>
      </c>
    </row>
    <row r="2621" spans="2:2" x14ac:dyDescent="0.2">
      <c r="B2621" t="s">
        <v>912</v>
      </c>
    </row>
    <row r="2622" spans="2:2" x14ac:dyDescent="0.2">
      <c r="B2622" t="s">
        <v>860</v>
      </c>
    </row>
    <row r="2623" spans="2:2" x14ac:dyDescent="0.2">
      <c r="B2623" t="s">
        <v>854</v>
      </c>
    </row>
    <row r="2624" spans="2:2" x14ac:dyDescent="0.2">
      <c r="B2624" t="s">
        <v>977</v>
      </c>
    </row>
    <row r="2625" spans="2:2" x14ac:dyDescent="0.2">
      <c r="B2625" t="s">
        <v>862</v>
      </c>
    </row>
    <row r="2626" spans="2:2" x14ac:dyDescent="0.2">
      <c r="B2626" t="s">
        <v>857</v>
      </c>
    </row>
    <row r="2627" spans="2:2" x14ac:dyDescent="0.2">
      <c r="B2627" t="s">
        <v>871</v>
      </c>
    </row>
    <row r="2628" spans="2:2" x14ac:dyDescent="0.2">
      <c r="B2628" t="s">
        <v>912</v>
      </c>
    </row>
    <row r="2629" spans="2:2" x14ac:dyDescent="0.2">
      <c r="B2629" t="s">
        <v>860</v>
      </c>
    </row>
    <row r="2630" spans="2:2" x14ac:dyDescent="0.2">
      <c r="B2630" t="s">
        <v>854</v>
      </c>
    </row>
    <row r="2631" spans="2:2" x14ac:dyDescent="0.2">
      <c r="B2631" t="s">
        <v>886</v>
      </c>
    </row>
    <row r="2632" spans="2:2" x14ac:dyDescent="0.2">
      <c r="B2632" t="s">
        <v>887</v>
      </c>
    </row>
    <row r="2633" spans="2:2" x14ac:dyDescent="0.2">
      <c r="B2633" t="s">
        <v>1075</v>
      </c>
    </row>
    <row r="2634" spans="2:2" x14ac:dyDescent="0.2">
      <c r="B2634" t="s">
        <v>871</v>
      </c>
    </row>
    <row r="2635" spans="2:2" x14ac:dyDescent="0.2">
      <c r="B2635" t="s">
        <v>912</v>
      </c>
    </row>
    <row r="2636" spans="2:2" x14ac:dyDescent="0.2">
      <c r="B2636" t="s">
        <v>860</v>
      </c>
    </row>
    <row r="2637" spans="2:2" x14ac:dyDescent="0.2">
      <c r="B2637" t="s">
        <v>854</v>
      </c>
    </row>
    <row r="2638" spans="2:2" x14ac:dyDescent="0.2">
      <c r="B2638" t="s">
        <v>921</v>
      </c>
    </row>
    <row r="2639" spans="2:2" x14ac:dyDescent="0.2">
      <c r="B2639" t="s">
        <v>869</v>
      </c>
    </row>
    <row r="2640" spans="2:2" x14ac:dyDescent="0.2">
      <c r="B2640" t="s">
        <v>966</v>
      </c>
    </row>
    <row r="2641" spans="2:2" x14ac:dyDescent="0.2">
      <c r="B2641" t="s">
        <v>871</v>
      </c>
    </row>
    <row r="2642" spans="2:2" x14ac:dyDescent="0.2">
      <c r="B2642" t="s">
        <v>912</v>
      </c>
    </row>
    <row r="2643" spans="2:2" x14ac:dyDescent="0.2">
      <c r="B2643" t="s">
        <v>860</v>
      </c>
    </row>
    <row r="2644" spans="2:2" x14ac:dyDescent="0.2">
      <c r="B2644" t="s">
        <v>854</v>
      </c>
    </row>
    <row r="2645" spans="2:2" x14ac:dyDescent="0.2">
      <c r="B2645" t="s">
        <v>914</v>
      </c>
    </row>
    <row r="2646" spans="2:2" x14ac:dyDescent="0.2">
      <c r="B2646" t="s">
        <v>862</v>
      </c>
    </row>
    <row r="2647" spans="2:2" x14ac:dyDescent="0.2">
      <c r="B2647" t="s">
        <v>1076</v>
      </c>
    </row>
    <row r="2648" spans="2:2" x14ac:dyDescent="0.2">
      <c r="B2648" t="s">
        <v>871</v>
      </c>
    </row>
    <row r="2649" spans="2:2" x14ac:dyDescent="0.2">
      <c r="B2649" t="s">
        <v>912</v>
      </c>
    </row>
    <row r="2650" spans="2:2" x14ac:dyDescent="0.2">
      <c r="B2650" t="s">
        <v>860</v>
      </c>
    </row>
    <row r="2651" spans="2:2" x14ac:dyDescent="0.2">
      <c r="B2651" t="s">
        <v>854</v>
      </c>
    </row>
    <row r="2652" spans="2:2" x14ac:dyDescent="0.2">
      <c r="B2652" t="s">
        <v>1021</v>
      </c>
    </row>
    <row r="2653" spans="2:2" x14ac:dyDescent="0.2">
      <c r="B2653" t="s">
        <v>884</v>
      </c>
    </row>
    <row r="2654" spans="2:2" x14ac:dyDescent="0.2">
      <c r="B2654" t="s">
        <v>981</v>
      </c>
    </row>
    <row r="2655" spans="2:2" x14ac:dyDescent="0.2">
      <c r="B2655" t="s">
        <v>871</v>
      </c>
    </row>
    <row r="2656" spans="2:2" x14ac:dyDescent="0.2">
      <c r="B2656" t="s">
        <v>912</v>
      </c>
    </row>
    <row r="2657" spans="2:2" x14ac:dyDescent="0.2">
      <c r="B2657" t="s">
        <v>860</v>
      </c>
    </row>
    <row r="2658" spans="2:2" x14ac:dyDescent="0.2">
      <c r="B2658" t="s">
        <v>854</v>
      </c>
    </row>
    <row r="2659" spans="2:2" x14ac:dyDescent="0.2">
      <c r="B2659" t="s">
        <v>1021</v>
      </c>
    </row>
    <row r="2660" spans="2:2" x14ac:dyDescent="0.2">
      <c r="B2660" t="s">
        <v>884</v>
      </c>
    </row>
    <row r="2661" spans="2:2" x14ac:dyDescent="0.2">
      <c r="B2661" t="s">
        <v>945</v>
      </c>
    </row>
    <row r="2662" spans="2:2" x14ac:dyDescent="0.2">
      <c r="B2662" t="s">
        <v>871</v>
      </c>
    </row>
    <row r="2663" spans="2:2" x14ac:dyDescent="0.2">
      <c r="B2663" t="s">
        <v>912</v>
      </c>
    </row>
    <row r="2664" spans="2:2" x14ac:dyDescent="0.2">
      <c r="B2664" t="s">
        <v>860</v>
      </c>
    </row>
    <row r="2665" spans="2:2" x14ac:dyDescent="0.2">
      <c r="B2665" t="s">
        <v>854</v>
      </c>
    </row>
    <row r="2666" spans="2:2" x14ac:dyDescent="0.2">
      <c r="B2666" t="s">
        <v>970</v>
      </c>
    </row>
    <row r="2667" spans="2:2" x14ac:dyDescent="0.2">
      <c r="B2667" t="s">
        <v>881</v>
      </c>
    </row>
    <row r="2668" spans="2:2" x14ac:dyDescent="0.2">
      <c r="B2668" t="s">
        <v>1072</v>
      </c>
    </row>
    <row r="2669" spans="2:2" x14ac:dyDescent="0.2">
      <c r="B2669" t="s">
        <v>858</v>
      </c>
    </row>
    <row r="2670" spans="2:2" x14ac:dyDescent="0.2">
      <c r="B2670" t="s">
        <v>912</v>
      </c>
    </row>
    <row r="2671" spans="2:2" x14ac:dyDescent="0.2">
      <c r="B2671" t="s">
        <v>860</v>
      </c>
    </row>
    <row r="2672" spans="2:2" x14ac:dyDescent="0.2">
      <c r="B2672" t="s">
        <v>854</v>
      </c>
    </row>
    <row r="2673" spans="2:2" x14ac:dyDescent="0.2">
      <c r="B2673" t="s">
        <v>914</v>
      </c>
    </row>
    <row r="2674" spans="2:2" x14ac:dyDescent="0.2">
      <c r="B2674" t="s">
        <v>862</v>
      </c>
    </row>
    <row r="2675" spans="2:2" x14ac:dyDescent="0.2">
      <c r="B2675" t="s">
        <v>1074</v>
      </c>
    </row>
    <row r="2676" spans="2:2" x14ac:dyDescent="0.2">
      <c r="B2676" t="s">
        <v>871</v>
      </c>
    </row>
    <row r="2677" spans="2:2" x14ac:dyDescent="0.2">
      <c r="B2677" t="s">
        <v>912</v>
      </c>
    </row>
    <row r="2678" spans="2:2" x14ac:dyDescent="0.2">
      <c r="B2678" t="s">
        <v>860</v>
      </c>
    </row>
    <row r="2679" spans="2:2" x14ac:dyDescent="0.2">
      <c r="B2679" t="s">
        <v>854</v>
      </c>
    </row>
    <row r="2680" spans="2:2" x14ac:dyDescent="0.2">
      <c r="B2680" t="s">
        <v>914</v>
      </c>
    </row>
    <row r="2681" spans="2:2" x14ac:dyDescent="0.2">
      <c r="B2681" t="s">
        <v>862</v>
      </c>
    </row>
    <row r="2682" spans="2:2" x14ac:dyDescent="0.2">
      <c r="B2682" t="s">
        <v>946</v>
      </c>
    </row>
    <row r="2683" spans="2:2" x14ac:dyDescent="0.2">
      <c r="B2683" t="s">
        <v>871</v>
      </c>
    </row>
    <row r="2684" spans="2:2" x14ac:dyDescent="0.2">
      <c r="B2684" t="s">
        <v>912</v>
      </c>
    </row>
    <row r="2685" spans="2:2" x14ac:dyDescent="0.2">
      <c r="B2685" t="s">
        <v>860</v>
      </c>
    </row>
    <row r="2686" spans="2:2" x14ac:dyDescent="0.2">
      <c r="B2686" t="s">
        <v>854</v>
      </c>
    </row>
    <row r="2687" spans="2:2" x14ac:dyDescent="0.2">
      <c r="B2687" t="s">
        <v>866</v>
      </c>
    </row>
    <row r="2688" spans="2:2" x14ac:dyDescent="0.2">
      <c r="B2688" t="s">
        <v>856</v>
      </c>
    </row>
    <row r="2689" spans="2:2" x14ac:dyDescent="0.2">
      <c r="B2689" t="s">
        <v>916</v>
      </c>
    </row>
    <row r="2690" spans="2:2" x14ac:dyDescent="0.2">
      <c r="B2690" t="s">
        <v>858</v>
      </c>
    </row>
    <row r="2691" spans="2:2" x14ac:dyDescent="0.2">
      <c r="B2691" t="s">
        <v>912</v>
      </c>
    </row>
    <row r="2692" spans="2:2" x14ac:dyDescent="0.2">
      <c r="B2692" t="s">
        <v>860</v>
      </c>
    </row>
    <row r="2693" spans="2:2" x14ac:dyDescent="0.2">
      <c r="B2693" t="s">
        <v>854</v>
      </c>
    </row>
    <row r="2694" spans="2:2" x14ac:dyDescent="0.2">
      <c r="B2694" t="s">
        <v>984</v>
      </c>
    </row>
    <row r="2695" spans="2:2" x14ac:dyDescent="0.2">
      <c r="B2695" t="s">
        <v>856</v>
      </c>
    </row>
    <row r="2696" spans="2:2" x14ac:dyDescent="0.2">
      <c r="B2696" t="s">
        <v>1060</v>
      </c>
    </row>
    <row r="2697" spans="2:2" x14ac:dyDescent="0.2">
      <c r="B2697" t="s">
        <v>858</v>
      </c>
    </row>
    <row r="2698" spans="2:2" x14ac:dyDescent="0.2">
      <c r="B2698" t="s">
        <v>912</v>
      </c>
    </row>
    <row r="2699" spans="2:2" x14ac:dyDescent="0.2">
      <c r="B2699" t="s">
        <v>860</v>
      </c>
    </row>
    <row r="2700" spans="2:2" x14ac:dyDescent="0.2">
      <c r="B2700" t="s">
        <v>854</v>
      </c>
    </row>
    <row r="2701" spans="2:2" x14ac:dyDescent="0.2">
      <c r="B2701" t="s">
        <v>914</v>
      </c>
    </row>
    <row r="2702" spans="2:2" x14ac:dyDescent="0.2">
      <c r="B2702" t="s">
        <v>862</v>
      </c>
    </row>
    <row r="2703" spans="2:2" x14ac:dyDescent="0.2">
      <c r="B2703" t="s">
        <v>1077</v>
      </c>
    </row>
    <row r="2704" spans="2:2" x14ac:dyDescent="0.2">
      <c r="B2704" t="s">
        <v>871</v>
      </c>
    </row>
    <row r="2705" spans="2:2" x14ac:dyDescent="0.2">
      <c r="B2705" t="s">
        <v>912</v>
      </c>
    </row>
    <row r="2706" spans="2:2" x14ac:dyDescent="0.2">
      <c r="B2706" t="s">
        <v>860</v>
      </c>
    </row>
    <row r="2707" spans="2:2" x14ac:dyDescent="0.2">
      <c r="B2707" t="s">
        <v>854</v>
      </c>
    </row>
    <row r="2708" spans="2:2" x14ac:dyDescent="0.2">
      <c r="B2708" t="s">
        <v>984</v>
      </c>
    </row>
    <row r="2709" spans="2:2" x14ac:dyDescent="0.2">
      <c r="B2709" t="s">
        <v>856</v>
      </c>
    </row>
    <row r="2710" spans="2:2" x14ac:dyDescent="0.2">
      <c r="B2710" t="s">
        <v>918</v>
      </c>
    </row>
    <row r="2711" spans="2:2" x14ac:dyDescent="0.2">
      <c r="B2711" t="s">
        <v>871</v>
      </c>
    </row>
    <row r="2712" spans="2:2" x14ac:dyDescent="0.2">
      <c r="B2712" t="s">
        <v>912</v>
      </c>
    </row>
    <row r="2713" spans="2:2" x14ac:dyDescent="0.2">
      <c r="B2713" t="s">
        <v>860</v>
      </c>
    </row>
    <row r="2714" spans="2:2" x14ac:dyDescent="0.2">
      <c r="B2714" t="s">
        <v>854</v>
      </c>
    </row>
    <row r="2715" spans="2:2" x14ac:dyDescent="0.2">
      <c r="B2715" t="s">
        <v>1021</v>
      </c>
    </row>
    <row r="2716" spans="2:2" x14ac:dyDescent="0.2">
      <c r="B2716" t="s">
        <v>884</v>
      </c>
    </row>
    <row r="2717" spans="2:2" x14ac:dyDescent="0.2">
      <c r="B2717" t="s">
        <v>1075</v>
      </c>
    </row>
    <row r="2718" spans="2:2" x14ac:dyDescent="0.2">
      <c r="B2718" t="s">
        <v>871</v>
      </c>
    </row>
    <row r="2719" spans="2:2" x14ac:dyDescent="0.2">
      <c r="B2719" t="s">
        <v>912</v>
      </c>
    </row>
    <row r="2720" spans="2:2" x14ac:dyDescent="0.2">
      <c r="B2720" t="s">
        <v>860</v>
      </c>
    </row>
    <row r="2721" spans="2:2" x14ac:dyDescent="0.2">
      <c r="B2721" t="s">
        <v>854</v>
      </c>
    </row>
    <row r="2722" spans="2:2" x14ac:dyDescent="0.2">
      <c r="B2722" t="s">
        <v>909</v>
      </c>
    </row>
    <row r="2723" spans="2:2" x14ac:dyDescent="0.2">
      <c r="B2723" t="s">
        <v>856</v>
      </c>
    </row>
    <row r="2724" spans="2:2" x14ac:dyDescent="0.2">
      <c r="B2724" t="s">
        <v>1063</v>
      </c>
    </row>
    <row r="2725" spans="2:2" x14ac:dyDescent="0.2">
      <c r="B2725" t="s">
        <v>871</v>
      </c>
    </row>
    <row r="2726" spans="2:2" x14ac:dyDescent="0.2">
      <c r="B2726" t="s">
        <v>912</v>
      </c>
    </row>
    <row r="2727" spans="2:2" x14ac:dyDescent="0.2">
      <c r="B2727" t="s">
        <v>860</v>
      </c>
    </row>
    <row r="2728" spans="2:2" x14ac:dyDescent="0.2">
      <c r="B2728" t="s">
        <v>854</v>
      </c>
    </row>
    <row r="2729" spans="2:2" x14ac:dyDescent="0.2">
      <c r="B2729" t="s">
        <v>937</v>
      </c>
    </row>
    <row r="2730" spans="2:2" x14ac:dyDescent="0.2">
      <c r="B2730" t="s">
        <v>873</v>
      </c>
    </row>
    <row r="2731" spans="2:2" x14ac:dyDescent="0.2">
      <c r="B2731" t="s">
        <v>976</v>
      </c>
    </row>
    <row r="2732" spans="2:2" x14ac:dyDescent="0.2">
      <c r="B2732" t="s">
        <v>858</v>
      </c>
    </row>
    <row r="2733" spans="2:2" x14ac:dyDescent="0.2">
      <c r="B2733" t="s">
        <v>912</v>
      </c>
    </row>
    <row r="2734" spans="2:2" x14ac:dyDescent="0.2">
      <c r="B2734" t="s">
        <v>860</v>
      </c>
    </row>
    <row r="2735" spans="2:2" x14ac:dyDescent="0.2">
      <c r="B2735" t="s">
        <v>854</v>
      </c>
    </row>
    <row r="2736" spans="2:2" x14ac:dyDescent="0.2">
      <c r="B2736" t="s">
        <v>937</v>
      </c>
    </row>
    <row r="2737" spans="2:2" x14ac:dyDescent="0.2">
      <c r="B2737" t="s">
        <v>873</v>
      </c>
    </row>
    <row r="2738" spans="2:2" x14ac:dyDescent="0.2">
      <c r="B2738" t="s">
        <v>1078</v>
      </c>
    </row>
    <row r="2739" spans="2:2" x14ac:dyDescent="0.2">
      <c r="B2739" t="s">
        <v>871</v>
      </c>
    </row>
    <row r="2740" spans="2:2" x14ac:dyDescent="0.2">
      <c r="B2740" t="s">
        <v>912</v>
      </c>
    </row>
    <row r="2741" spans="2:2" x14ac:dyDescent="0.2">
      <c r="B2741" t="s">
        <v>860</v>
      </c>
    </row>
    <row r="2742" spans="2:2" x14ac:dyDescent="0.2">
      <c r="B2742" t="s">
        <v>854</v>
      </c>
    </row>
    <row r="2743" spans="2:2" x14ac:dyDescent="0.2">
      <c r="B2743" t="s">
        <v>900</v>
      </c>
    </row>
    <row r="2744" spans="2:2" x14ac:dyDescent="0.2">
      <c r="B2744" t="s">
        <v>887</v>
      </c>
    </row>
    <row r="2745" spans="2:2" x14ac:dyDescent="0.2">
      <c r="B2745" t="s">
        <v>992</v>
      </c>
    </row>
    <row r="2746" spans="2:2" x14ac:dyDescent="0.2">
      <c r="B2746" t="s">
        <v>858</v>
      </c>
    </row>
    <row r="2747" spans="2:2" x14ac:dyDescent="0.2">
      <c r="B2747" t="s">
        <v>912</v>
      </c>
    </row>
    <row r="2748" spans="2:2" x14ac:dyDescent="0.2">
      <c r="B2748" t="s">
        <v>860</v>
      </c>
    </row>
    <row r="2749" spans="2:2" x14ac:dyDescent="0.2">
      <c r="B2749" t="s">
        <v>854</v>
      </c>
    </row>
    <row r="2750" spans="2:2" x14ac:dyDescent="0.2">
      <c r="B2750" t="s">
        <v>900</v>
      </c>
    </row>
    <row r="2751" spans="2:2" x14ac:dyDescent="0.2">
      <c r="B2751" t="s">
        <v>887</v>
      </c>
    </row>
    <row r="2752" spans="2:2" x14ac:dyDescent="0.2">
      <c r="B2752" t="s">
        <v>1079</v>
      </c>
    </row>
    <row r="2753" spans="2:2" x14ac:dyDescent="0.2">
      <c r="B2753" t="s">
        <v>871</v>
      </c>
    </row>
    <row r="2754" spans="2:2" x14ac:dyDescent="0.2">
      <c r="B2754" t="s">
        <v>912</v>
      </c>
    </row>
    <row r="2755" spans="2:2" x14ac:dyDescent="0.2">
      <c r="B2755" t="s">
        <v>860</v>
      </c>
    </row>
    <row r="2756" spans="2:2" x14ac:dyDescent="0.2">
      <c r="B2756" t="s">
        <v>854</v>
      </c>
    </row>
    <row r="2757" spans="2:2" x14ac:dyDescent="0.2">
      <c r="B2757" t="s">
        <v>900</v>
      </c>
    </row>
    <row r="2758" spans="2:2" x14ac:dyDescent="0.2">
      <c r="B2758" t="s">
        <v>887</v>
      </c>
    </row>
    <row r="2759" spans="2:2" x14ac:dyDescent="0.2">
      <c r="B2759" t="s">
        <v>892</v>
      </c>
    </row>
    <row r="2760" spans="2:2" x14ac:dyDescent="0.2">
      <c r="B2760" t="s">
        <v>871</v>
      </c>
    </row>
    <row r="2761" spans="2:2" x14ac:dyDescent="0.2">
      <c r="B2761" t="s">
        <v>912</v>
      </c>
    </row>
    <row r="2762" spans="2:2" x14ac:dyDescent="0.2">
      <c r="B2762" t="s">
        <v>860</v>
      </c>
    </row>
    <row r="2763" spans="2:2" x14ac:dyDescent="0.2">
      <c r="B2763" t="s">
        <v>854</v>
      </c>
    </row>
    <row r="2764" spans="2:2" x14ac:dyDescent="0.2">
      <c r="B2764" t="s">
        <v>937</v>
      </c>
    </row>
    <row r="2765" spans="2:2" x14ac:dyDescent="0.2">
      <c r="B2765" t="s">
        <v>873</v>
      </c>
    </row>
    <row r="2766" spans="2:2" x14ac:dyDescent="0.2">
      <c r="B2766" t="s">
        <v>1074</v>
      </c>
    </row>
    <row r="2767" spans="2:2" x14ac:dyDescent="0.2">
      <c r="B2767" t="s">
        <v>871</v>
      </c>
    </row>
    <row r="2768" spans="2:2" x14ac:dyDescent="0.2">
      <c r="B2768" t="s">
        <v>912</v>
      </c>
    </row>
    <row r="2769" spans="2:2" x14ac:dyDescent="0.2">
      <c r="B2769" t="s">
        <v>860</v>
      </c>
    </row>
    <row r="2770" spans="2:2" x14ac:dyDescent="0.2">
      <c r="B2770" t="s">
        <v>854</v>
      </c>
    </row>
    <row r="2771" spans="2:2" x14ac:dyDescent="0.2">
      <c r="B2771" t="s">
        <v>937</v>
      </c>
    </row>
    <row r="2772" spans="2:2" x14ac:dyDescent="0.2">
      <c r="B2772" t="s">
        <v>873</v>
      </c>
    </row>
    <row r="2773" spans="2:2" x14ac:dyDescent="0.2">
      <c r="B2773" t="s">
        <v>1037</v>
      </c>
    </row>
    <row r="2774" spans="2:2" x14ac:dyDescent="0.2">
      <c r="B2774" t="s">
        <v>858</v>
      </c>
    </row>
    <row r="2775" spans="2:2" x14ac:dyDescent="0.2">
      <c r="B2775" t="s">
        <v>912</v>
      </c>
    </row>
    <row r="2776" spans="2:2" x14ac:dyDescent="0.2">
      <c r="B2776" t="s">
        <v>860</v>
      </c>
    </row>
    <row r="2777" spans="2:2" x14ac:dyDescent="0.2">
      <c r="B2777" t="s">
        <v>854</v>
      </c>
    </row>
    <row r="2778" spans="2:2" x14ac:dyDescent="0.2">
      <c r="B2778" t="s">
        <v>937</v>
      </c>
    </row>
    <row r="2779" spans="2:2" x14ac:dyDescent="0.2">
      <c r="B2779" t="s">
        <v>873</v>
      </c>
    </row>
    <row r="2780" spans="2:2" x14ac:dyDescent="0.2">
      <c r="B2780" t="s">
        <v>1035</v>
      </c>
    </row>
    <row r="2781" spans="2:2" x14ac:dyDescent="0.2">
      <c r="B2781" t="s">
        <v>871</v>
      </c>
    </row>
    <row r="2782" spans="2:2" x14ac:dyDescent="0.2">
      <c r="B2782" t="s">
        <v>912</v>
      </c>
    </row>
    <row r="2783" spans="2:2" x14ac:dyDescent="0.2">
      <c r="B2783" t="s">
        <v>860</v>
      </c>
    </row>
    <row r="2784" spans="2:2" x14ac:dyDescent="0.2">
      <c r="B2784" t="s">
        <v>854</v>
      </c>
    </row>
    <row r="2785" spans="2:2" x14ac:dyDescent="0.2">
      <c r="B2785" t="s">
        <v>906</v>
      </c>
    </row>
    <row r="2786" spans="2:2" x14ac:dyDescent="0.2">
      <c r="B2786" t="s">
        <v>869</v>
      </c>
    </row>
    <row r="2787" spans="2:2" x14ac:dyDescent="0.2">
      <c r="B2787" t="s">
        <v>1059</v>
      </c>
    </row>
    <row r="2788" spans="2:2" x14ac:dyDescent="0.2">
      <c r="B2788" t="s">
        <v>858</v>
      </c>
    </row>
    <row r="2789" spans="2:2" x14ac:dyDescent="0.2">
      <c r="B2789" t="s">
        <v>912</v>
      </c>
    </row>
    <row r="2790" spans="2:2" x14ac:dyDescent="0.2">
      <c r="B2790" t="s">
        <v>860</v>
      </c>
    </row>
    <row r="2791" spans="2:2" x14ac:dyDescent="0.2">
      <c r="B2791" t="s">
        <v>854</v>
      </c>
    </row>
    <row r="2792" spans="2:2" x14ac:dyDescent="0.2">
      <c r="B2792" t="s">
        <v>896</v>
      </c>
    </row>
    <row r="2793" spans="2:2" x14ac:dyDescent="0.2">
      <c r="B2793" t="s">
        <v>869</v>
      </c>
    </row>
    <row r="2794" spans="2:2" x14ac:dyDescent="0.2">
      <c r="B2794" t="s">
        <v>1068</v>
      </c>
    </row>
    <row r="2795" spans="2:2" x14ac:dyDescent="0.2">
      <c r="B2795" t="s">
        <v>871</v>
      </c>
    </row>
    <row r="2796" spans="2:2" x14ac:dyDescent="0.2">
      <c r="B2796" t="s">
        <v>912</v>
      </c>
    </row>
    <row r="2797" spans="2:2" x14ac:dyDescent="0.2">
      <c r="B2797" t="s">
        <v>860</v>
      </c>
    </row>
    <row r="2798" spans="2:2" x14ac:dyDescent="0.2">
      <c r="B2798" t="s">
        <v>854</v>
      </c>
    </row>
    <row r="2799" spans="2:2" x14ac:dyDescent="0.2">
      <c r="B2799" t="s">
        <v>898</v>
      </c>
    </row>
    <row r="2800" spans="2:2" x14ac:dyDescent="0.2">
      <c r="B2800" t="s">
        <v>881</v>
      </c>
    </row>
    <row r="2801" spans="2:2" x14ac:dyDescent="0.2">
      <c r="B2801" t="s">
        <v>949</v>
      </c>
    </row>
    <row r="2802" spans="2:2" x14ac:dyDescent="0.2">
      <c r="B2802" t="s">
        <v>871</v>
      </c>
    </row>
    <row r="2803" spans="2:2" x14ac:dyDescent="0.2">
      <c r="B2803" t="s">
        <v>912</v>
      </c>
    </row>
    <row r="2804" spans="2:2" x14ac:dyDescent="0.2">
      <c r="B2804" t="s">
        <v>860</v>
      </c>
    </row>
    <row r="2805" spans="2:2" x14ac:dyDescent="0.2">
      <c r="B2805" t="s">
        <v>854</v>
      </c>
    </row>
    <row r="2806" spans="2:2" x14ac:dyDescent="0.2">
      <c r="B2806" t="s">
        <v>890</v>
      </c>
    </row>
    <row r="2807" spans="2:2" x14ac:dyDescent="0.2">
      <c r="B2807" t="s">
        <v>887</v>
      </c>
    </row>
    <row r="2808" spans="2:2" x14ac:dyDescent="0.2">
      <c r="B2808" t="s">
        <v>1080</v>
      </c>
    </row>
    <row r="2809" spans="2:2" x14ac:dyDescent="0.2">
      <c r="B2809" t="s">
        <v>871</v>
      </c>
    </row>
    <row r="2810" spans="2:2" x14ac:dyDescent="0.2">
      <c r="B2810" t="s">
        <v>912</v>
      </c>
    </row>
    <row r="2811" spans="2:2" x14ac:dyDescent="0.2">
      <c r="B2811" t="s">
        <v>860</v>
      </c>
    </row>
    <row r="2812" spans="2:2" x14ac:dyDescent="0.2">
      <c r="B2812" t="s">
        <v>854</v>
      </c>
    </row>
    <row r="2813" spans="2:2" x14ac:dyDescent="0.2">
      <c r="B2813" t="s">
        <v>900</v>
      </c>
    </row>
    <row r="2814" spans="2:2" x14ac:dyDescent="0.2">
      <c r="B2814" t="s">
        <v>887</v>
      </c>
    </row>
    <row r="2815" spans="2:2" x14ac:dyDescent="0.2">
      <c r="B2815" t="s">
        <v>1034</v>
      </c>
    </row>
    <row r="2816" spans="2:2" x14ac:dyDescent="0.2">
      <c r="B2816" t="s">
        <v>858</v>
      </c>
    </row>
    <row r="2817" spans="2:2" x14ac:dyDescent="0.2">
      <c r="B2817" t="s">
        <v>912</v>
      </c>
    </row>
    <row r="2818" spans="2:2" x14ac:dyDescent="0.2">
      <c r="B2818" t="s">
        <v>860</v>
      </c>
    </row>
    <row r="2819" spans="2:2" x14ac:dyDescent="0.2">
      <c r="B2819" t="s">
        <v>854</v>
      </c>
    </row>
    <row r="2820" spans="2:2" x14ac:dyDescent="0.2">
      <c r="B2820" t="s">
        <v>984</v>
      </c>
    </row>
    <row r="2821" spans="2:2" x14ac:dyDescent="0.2">
      <c r="B2821" t="s">
        <v>856</v>
      </c>
    </row>
    <row r="2822" spans="2:2" x14ac:dyDescent="0.2">
      <c r="B2822" t="s">
        <v>1034</v>
      </c>
    </row>
    <row r="2823" spans="2:2" x14ac:dyDescent="0.2">
      <c r="B2823" t="s">
        <v>871</v>
      </c>
    </row>
    <row r="2824" spans="2:2" x14ac:dyDescent="0.2">
      <c r="B2824" t="s">
        <v>912</v>
      </c>
    </row>
    <row r="2825" spans="2:2" x14ac:dyDescent="0.2">
      <c r="B2825" t="s">
        <v>860</v>
      </c>
    </row>
    <row r="2826" spans="2:2" x14ac:dyDescent="0.2">
      <c r="B2826" t="s">
        <v>854</v>
      </c>
    </row>
    <row r="2827" spans="2:2" x14ac:dyDescent="0.2">
      <c r="B2827" t="s">
        <v>909</v>
      </c>
    </row>
    <row r="2828" spans="2:2" x14ac:dyDescent="0.2">
      <c r="B2828" t="s">
        <v>856</v>
      </c>
    </row>
    <row r="2829" spans="2:2" x14ac:dyDescent="0.2">
      <c r="B2829" t="s">
        <v>865</v>
      </c>
    </row>
    <row r="2830" spans="2:2" x14ac:dyDescent="0.2">
      <c r="B2830" t="s">
        <v>871</v>
      </c>
    </row>
    <row r="2831" spans="2:2" x14ac:dyDescent="0.2">
      <c r="B2831" t="s">
        <v>912</v>
      </c>
    </row>
    <row r="2832" spans="2:2" x14ac:dyDescent="0.2">
      <c r="B2832" t="s">
        <v>860</v>
      </c>
    </row>
    <row r="2833" spans="2:2" x14ac:dyDescent="0.2">
      <c r="B2833" t="s">
        <v>854</v>
      </c>
    </row>
    <row r="2834" spans="2:2" x14ac:dyDescent="0.2">
      <c r="B2834" t="s">
        <v>893</v>
      </c>
    </row>
    <row r="2835" spans="2:2" x14ac:dyDescent="0.2">
      <c r="B2835" t="s">
        <v>884</v>
      </c>
    </row>
    <row r="2836" spans="2:2" x14ac:dyDescent="0.2">
      <c r="B2836" t="s">
        <v>1081</v>
      </c>
    </row>
    <row r="2837" spans="2:2" x14ac:dyDescent="0.2">
      <c r="B2837" t="s">
        <v>871</v>
      </c>
    </row>
    <row r="2838" spans="2:2" x14ac:dyDescent="0.2">
      <c r="B2838" t="s">
        <v>912</v>
      </c>
    </row>
    <row r="2839" spans="2:2" x14ac:dyDescent="0.2">
      <c r="B2839" t="s">
        <v>860</v>
      </c>
    </row>
    <row r="2840" spans="2:2" x14ac:dyDescent="0.2">
      <c r="B2840" t="s">
        <v>854</v>
      </c>
    </row>
    <row r="2841" spans="2:2" x14ac:dyDescent="0.2">
      <c r="B2841" t="s">
        <v>914</v>
      </c>
    </row>
    <row r="2842" spans="2:2" x14ac:dyDescent="0.2">
      <c r="B2842" t="s">
        <v>862</v>
      </c>
    </row>
    <row r="2843" spans="2:2" x14ac:dyDescent="0.2">
      <c r="B2843" t="s">
        <v>1030</v>
      </c>
    </row>
    <row r="2844" spans="2:2" x14ac:dyDescent="0.2">
      <c r="B2844" t="s">
        <v>858</v>
      </c>
    </row>
    <row r="2845" spans="2:2" x14ac:dyDescent="0.2">
      <c r="B2845" t="s">
        <v>912</v>
      </c>
    </row>
    <row r="2846" spans="2:2" x14ac:dyDescent="0.2">
      <c r="B2846" t="s">
        <v>860</v>
      </c>
    </row>
    <row r="2847" spans="2:2" x14ac:dyDescent="0.2">
      <c r="B2847" t="s">
        <v>854</v>
      </c>
    </row>
    <row r="2848" spans="2:2" x14ac:dyDescent="0.2">
      <c r="B2848" t="s">
        <v>868</v>
      </c>
    </row>
    <row r="2849" spans="2:2" x14ac:dyDescent="0.2">
      <c r="B2849" t="s">
        <v>869</v>
      </c>
    </row>
    <row r="2850" spans="2:2" x14ac:dyDescent="0.2">
      <c r="B2850" t="s">
        <v>1082</v>
      </c>
    </row>
    <row r="2851" spans="2:2" x14ac:dyDescent="0.2">
      <c r="B2851" t="s">
        <v>858</v>
      </c>
    </row>
    <row r="2852" spans="2:2" x14ac:dyDescent="0.2">
      <c r="B2852" t="s">
        <v>912</v>
      </c>
    </row>
    <row r="2853" spans="2:2" x14ac:dyDescent="0.2">
      <c r="B2853" t="s">
        <v>860</v>
      </c>
    </row>
    <row r="2854" spans="2:2" x14ac:dyDescent="0.2">
      <c r="B2854" t="s">
        <v>854</v>
      </c>
    </row>
    <row r="2855" spans="2:2" x14ac:dyDescent="0.2">
      <c r="B2855" t="s">
        <v>929</v>
      </c>
    </row>
    <row r="2856" spans="2:2" x14ac:dyDescent="0.2">
      <c r="B2856" t="s">
        <v>873</v>
      </c>
    </row>
    <row r="2857" spans="2:2" x14ac:dyDescent="0.2">
      <c r="B2857" t="s">
        <v>1079</v>
      </c>
    </row>
    <row r="2858" spans="2:2" x14ac:dyDescent="0.2">
      <c r="B2858" t="s">
        <v>858</v>
      </c>
    </row>
    <row r="2859" spans="2:2" x14ac:dyDescent="0.2">
      <c r="B2859" t="s">
        <v>912</v>
      </c>
    </row>
    <row r="2860" spans="2:2" x14ac:dyDescent="0.2">
      <c r="B2860" t="s">
        <v>860</v>
      </c>
    </row>
    <row r="2861" spans="2:2" x14ac:dyDescent="0.2">
      <c r="B2861" t="s">
        <v>854</v>
      </c>
    </row>
    <row r="2862" spans="2:2" x14ac:dyDescent="0.2">
      <c r="B2862" t="s">
        <v>889</v>
      </c>
    </row>
    <row r="2863" spans="2:2" x14ac:dyDescent="0.2">
      <c r="B2863" t="s">
        <v>881</v>
      </c>
    </row>
    <row r="2864" spans="2:2" x14ac:dyDescent="0.2">
      <c r="B2864" t="s">
        <v>885</v>
      </c>
    </row>
    <row r="2865" spans="2:2" x14ac:dyDescent="0.2">
      <c r="B2865" t="s">
        <v>871</v>
      </c>
    </row>
    <row r="2866" spans="2:2" x14ac:dyDescent="0.2">
      <c r="B2866" t="s">
        <v>912</v>
      </c>
    </row>
    <row r="2867" spans="2:2" x14ac:dyDescent="0.2">
      <c r="B2867" t="s">
        <v>860</v>
      </c>
    </row>
    <row r="2868" spans="2:2" x14ac:dyDescent="0.2">
      <c r="B2868" t="s">
        <v>854</v>
      </c>
    </row>
    <row r="2869" spans="2:2" x14ac:dyDescent="0.2">
      <c r="B2869" t="s">
        <v>937</v>
      </c>
    </row>
    <row r="2870" spans="2:2" x14ac:dyDescent="0.2">
      <c r="B2870" t="s">
        <v>873</v>
      </c>
    </row>
    <row r="2871" spans="2:2" x14ac:dyDescent="0.2">
      <c r="B2871" t="s">
        <v>1048</v>
      </c>
    </row>
    <row r="2872" spans="2:2" x14ac:dyDescent="0.2">
      <c r="B2872" t="s">
        <v>871</v>
      </c>
    </row>
    <row r="2873" spans="2:2" x14ac:dyDescent="0.2">
      <c r="B2873" t="s">
        <v>912</v>
      </c>
    </row>
    <row r="2874" spans="2:2" x14ac:dyDescent="0.2">
      <c r="B2874" t="s">
        <v>860</v>
      </c>
    </row>
    <row r="2875" spans="2:2" x14ac:dyDescent="0.2">
      <c r="B2875" t="s">
        <v>854</v>
      </c>
    </row>
    <row r="2876" spans="2:2" x14ac:dyDescent="0.2">
      <c r="B2876" t="s">
        <v>948</v>
      </c>
    </row>
    <row r="2877" spans="2:2" x14ac:dyDescent="0.2">
      <c r="B2877" t="s">
        <v>887</v>
      </c>
    </row>
    <row r="2878" spans="2:2" x14ac:dyDescent="0.2">
      <c r="B2878" t="s">
        <v>928</v>
      </c>
    </row>
    <row r="2879" spans="2:2" x14ac:dyDescent="0.2">
      <c r="B2879" t="s">
        <v>871</v>
      </c>
    </row>
    <row r="2880" spans="2:2" x14ac:dyDescent="0.2">
      <c r="B2880" t="s">
        <v>912</v>
      </c>
    </row>
    <row r="2881" spans="2:2" x14ac:dyDescent="0.2">
      <c r="B2881" t="s">
        <v>860</v>
      </c>
    </row>
    <row r="2882" spans="2:2" x14ac:dyDescent="0.2">
      <c r="B2882" t="s">
        <v>854</v>
      </c>
    </row>
    <row r="2883" spans="2:2" x14ac:dyDescent="0.2">
      <c r="B2883" t="s">
        <v>955</v>
      </c>
    </row>
    <row r="2884" spans="2:2" x14ac:dyDescent="0.2">
      <c r="B2884" t="s">
        <v>856</v>
      </c>
    </row>
    <row r="2885" spans="2:2" x14ac:dyDescent="0.2">
      <c r="B2885" t="s">
        <v>1083</v>
      </c>
    </row>
    <row r="2886" spans="2:2" x14ac:dyDescent="0.2">
      <c r="B2886" t="s">
        <v>858</v>
      </c>
    </row>
    <row r="2887" spans="2:2" x14ac:dyDescent="0.2">
      <c r="B2887" t="s">
        <v>912</v>
      </c>
    </row>
    <row r="2888" spans="2:2" x14ac:dyDescent="0.2">
      <c r="B2888" t="s">
        <v>860</v>
      </c>
    </row>
    <row r="2889" spans="2:2" x14ac:dyDescent="0.2">
      <c r="B2889" t="s">
        <v>854</v>
      </c>
    </row>
    <row r="2890" spans="2:2" x14ac:dyDescent="0.2">
      <c r="B2890" t="s">
        <v>880</v>
      </c>
    </row>
    <row r="2891" spans="2:2" x14ac:dyDescent="0.2">
      <c r="B2891" t="s">
        <v>881</v>
      </c>
    </row>
    <row r="2892" spans="2:2" x14ac:dyDescent="0.2">
      <c r="B2892" t="s">
        <v>1029</v>
      </c>
    </row>
    <row r="2893" spans="2:2" x14ac:dyDescent="0.2">
      <c r="B2893" t="s">
        <v>858</v>
      </c>
    </row>
    <row r="2894" spans="2:2" x14ac:dyDescent="0.2">
      <c r="B2894" t="s">
        <v>912</v>
      </c>
    </row>
    <row r="2895" spans="2:2" x14ac:dyDescent="0.2">
      <c r="B2895" t="s">
        <v>860</v>
      </c>
    </row>
    <row r="2896" spans="2:2" x14ac:dyDescent="0.2">
      <c r="B2896" t="s">
        <v>854</v>
      </c>
    </row>
    <row r="2897" spans="2:2" x14ac:dyDescent="0.2">
      <c r="B2897" t="s">
        <v>861</v>
      </c>
    </row>
    <row r="2898" spans="2:2" x14ac:dyDescent="0.2">
      <c r="B2898" t="s">
        <v>862</v>
      </c>
    </row>
    <row r="2899" spans="2:2" x14ac:dyDescent="0.2">
      <c r="B2899" t="s">
        <v>1084</v>
      </c>
    </row>
    <row r="2900" spans="2:2" x14ac:dyDescent="0.2">
      <c r="B2900" t="s">
        <v>871</v>
      </c>
    </row>
    <row r="2901" spans="2:2" x14ac:dyDescent="0.2">
      <c r="B2901" t="s">
        <v>912</v>
      </c>
    </row>
    <row r="2902" spans="2:2" x14ac:dyDescent="0.2">
      <c r="B2902" t="s">
        <v>860</v>
      </c>
    </row>
    <row r="2903" spans="2:2" x14ac:dyDescent="0.2">
      <c r="B2903" t="s">
        <v>854</v>
      </c>
    </row>
    <row r="2904" spans="2:2" x14ac:dyDescent="0.2">
      <c r="B2904" t="s">
        <v>1021</v>
      </c>
    </row>
    <row r="2905" spans="2:2" x14ac:dyDescent="0.2">
      <c r="B2905" t="s">
        <v>884</v>
      </c>
    </row>
    <row r="2906" spans="2:2" x14ac:dyDescent="0.2">
      <c r="B2906" t="s">
        <v>1061</v>
      </c>
    </row>
    <row r="2907" spans="2:2" x14ac:dyDescent="0.2">
      <c r="B2907" t="s">
        <v>871</v>
      </c>
    </row>
    <row r="2908" spans="2:2" x14ac:dyDescent="0.2">
      <c r="B2908" t="s">
        <v>912</v>
      </c>
    </row>
    <row r="2909" spans="2:2" x14ac:dyDescent="0.2">
      <c r="B2909" t="s">
        <v>860</v>
      </c>
    </row>
    <row r="2910" spans="2:2" x14ac:dyDescent="0.2">
      <c r="B2910" t="s">
        <v>854</v>
      </c>
    </row>
    <row r="2911" spans="2:2" x14ac:dyDescent="0.2">
      <c r="B2911" t="s">
        <v>1021</v>
      </c>
    </row>
    <row r="2912" spans="2:2" x14ac:dyDescent="0.2">
      <c r="B2912" t="s">
        <v>884</v>
      </c>
    </row>
    <row r="2913" spans="2:2" x14ac:dyDescent="0.2">
      <c r="B2913" t="s">
        <v>946</v>
      </c>
    </row>
    <row r="2914" spans="2:2" x14ac:dyDescent="0.2">
      <c r="B2914" t="s">
        <v>871</v>
      </c>
    </row>
    <row r="2915" spans="2:2" x14ac:dyDescent="0.2">
      <c r="B2915" t="s">
        <v>912</v>
      </c>
    </row>
    <row r="2916" spans="2:2" x14ac:dyDescent="0.2">
      <c r="B2916" t="s">
        <v>860</v>
      </c>
    </row>
    <row r="2917" spans="2:2" x14ac:dyDescent="0.2">
      <c r="B2917" t="s">
        <v>854</v>
      </c>
    </row>
    <row r="2918" spans="2:2" x14ac:dyDescent="0.2">
      <c r="B2918" t="s">
        <v>909</v>
      </c>
    </row>
    <row r="2919" spans="2:2" x14ac:dyDescent="0.2">
      <c r="B2919" t="s">
        <v>856</v>
      </c>
    </row>
    <row r="2920" spans="2:2" x14ac:dyDescent="0.2">
      <c r="B2920" t="s">
        <v>1007</v>
      </c>
    </row>
    <row r="2921" spans="2:2" x14ac:dyDescent="0.2">
      <c r="B2921" t="s">
        <v>858</v>
      </c>
    </row>
    <row r="2922" spans="2:2" x14ac:dyDescent="0.2">
      <c r="B2922" t="s">
        <v>912</v>
      </c>
    </row>
    <row r="2923" spans="2:2" x14ac:dyDescent="0.2">
      <c r="B2923" t="s">
        <v>860</v>
      </c>
    </row>
    <row r="2924" spans="2:2" x14ac:dyDescent="0.2">
      <c r="B2924" t="s">
        <v>854</v>
      </c>
    </row>
    <row r="2925" spans="2:2" x14ac:dyDescent="0.2">
      <c r="B2925" t="s">
        <v>929</v>
      </c>
    </row>
    <row r="2926" spans="2:2" x14ac:dyDescent="0.2">
      <c r="B2926" t="s">
        <v>873</v>
      </c>
    </row>
    <row r="2927" spans="2:2" x14ac:dyDescent="0.2">
      <c r="B2927" t="s">
        <v>1063</v>
      </c>
    </row>
    <row r="2928" spans="2:2" x14ac:dyDescent="0.2">
      <c r="B2928" t="s">
        <v>871</v>
      </c>
    </row>
    <row r="2929" spans="2:2" x14ac:dyDescent="0.2">
      <c r="B2929" t="s">
        <v>912</v>
      </c>
    </row>
    <row r="2930" spans="2:2" x14ac:dyDescent="0.2">
      <c r="B2930" t="s">
        <v>860</v>
      </c>
    </row>
    <row r="2931" spans="2:2" x14ac:dyDescent="0.2">
      <c r="B2931" t="s">
        <v>854</v>
      </c>
    </row>
    <row r="2932" spans="2:2" x14ac:dyDescent="0.2">
      <c r="B2932" t="s">
        <v>984</v>
      </c>
    </row>
    <row r="2933" spans="2:2" x14ac:dyDescent="0.2">
      <c r="B2933" t="s">
        <v>856</v>
      </c>
    </row>
    <row r="2934" spans="2:2" x14ac:dyDescent="0.2">
      <c r="B2934" t="s">
        <v>949</v>
      </c>
    </row>
    <row r="2935" spans="2:2" x14ac:dyDescent="0.2">
      <c r="B2935" t="s">
        <v>858</v>
      </c>
    </row>
    <row r="2936" spans="2:2" x14ac:dyDescent="0.2">
      <c r="B2936" t="s">
        <v>912</v>
      </c>
    </row>
    <row r="2937" spans="2:2" x14ac:dyDescent="0.2">
      <c r="B2937" t="s">
        <v>860</v>
      </c>
    </row>
    <row r="2938" spans="2:2" x14ac:dyDescent="0.2">
      <c r="B2938" t="s">
        <v>854</v>
      </c>
    </row>
    <row r="2939" spans="2:2" x14ac:dyDescent="0.2">
      <c r="B2939" t="s">
        <v>861</v>
      </c>
    </row>
    <row r="2940" spans="2:2" x14ac:dyDescent="0.2">
      <c r="B2940" t="s">
        <v>862</v>
      </c>
    </row>
    <row r="2941" spans="2:2" x14ac:dyDescent="0.2">
      <c r="B2941" t="s">
        <v>895</v>
      </c>
    </row>
    <row r="2942" spans="2:2" x14ac:dyDescent="0.2">
      <c r="B2942" t="s">
        <v>871</v>
      </c>
    </row>
    <row r="2943" spans="2:2" x14ac:dyDescent="0.2">
      <c r="B2943" t="s">
        <v>912</v>
      </c>
    </row>
    <row r="2944" spans="2:2" x14ac:dyDescent="0.2">
      <c r="B2944" t="s">
        <v>860</v>
      </c>
    </row>
    <row r="2945" spans="2:2" x14ac:dyDescent="0.2">
      <c r="B2945" t="s">
        <v>854</v>
      </c>
    </row>
    <row r="2946" spans="2:2" x14ac:dyDescent="0.2">
      <c r="B2946" t="s">
        <v>955</v>
      </c>
    </row>
    <row r="2947" spans="2:2" x14ac:dyDescent="0.2">
      <c r="B2947" t="s">
        <v>856</v>
      </c>
    </row>
    <row r="2948" spans="2:2" x14ac:dyDescent="0.2">
      <c r="B2948" t="s">
        <v>878</v>
      </c>
    </row>
    <row r="2949" spans="2:2" x14ac:dyDescent="0.2">
      <c r="B2949" t="s">
        <v>858</v>
      </c>
    </row>
    <row r="2950" spans="2:2" x14ac:dyDescent="0.2">
      <c r="B2950" t="s">
        <v>912</v>
      </c>
    </row>
    <row r="2951" spans="2:2" x14ac:dyDescent="0.2">
      <c r="B2951" t="s">
        <v>860</v>
      </c>
    </row>
    <row r="2952" spans="2:2" x14ac:dyDescent="0.2">
      <c r="B2952" t="s">
        <v>854</v>
      </c>
    </row>
    <row r="2953" spans="2:2" x14ac:dyDescent="0.2">
      <c r="B2953" t="s">
        <v>948</v>
      </c>
    </row>
    <row r="2954" spans="2:2" x14ac:dyDescent="0.2">
      <c r="B2954" t="s">
        <v>887</v>
      </c>
    </row>
    <row r="2955" spans="2:2" x14ac:dyDescent="0.2">
      <c r="B2955" t="s">
        <v>927</v>
      </c>
    </row>
    <row r="2956" spans="2:2" x14ac:dyDescent="0.2">
      <c r="B2956" t="s">
        <v>858</v>
      </c>
    </row>
    <row r="2957" spans="2:2" x14ac:dyDescent="0.2">
      <c r="B2957" t="s">
        <v>912</v>
      </c>
    </row>
    <row r="2958" spans="2:2" x14ac:dyDescent="0.2">
      <c r="B2958" t="s">
        <v>860</v>
      </c>
    </row>
    <row r="2959" spans="2:2" x14ac:dyDescent="0.2">
      <c r="B2959" t="s">
        <v>854</v>
      </c>
    </row>
    <row r="2960" spans="2:2" x14ac:dyDescent="0.2">
      <c r="B2960" t="s">
        <v>914</v>
      </c>
    </row>
    <row r="2961" spans="2:2" x14ac:dyDescent="0.2">
      <c r="B2961" t="s">
        <v>862</v>
      </c>
    </row>
    <row r="2962" spans="2:2" x14ac:dyDescent="0.2">
      <c r="B2962" t="s">
        <v>950</v>
      </c>
    </row>
    <row r="2963" spans="2:2" x14ac:dyDescent="0.2">
      <c r="B2963" t="s">
        <v>858</v>
      </c>
    </row>
    <row r="2964" spans="2:2" x14ac:dyDescent="0.2">
      <c r="B2964" t="s">
        <v>912</v>
      </c>
    </row>
    <row r="2965" spans="2:2" x14ac:dyDescent="0.2">
      <c r="B2965" t="s">
        <v>860</v>
      </c>
    </row>
    <row r="2966" spans="2:2" x14ac:dyDescent="0.2">
      <c r="B2966" t="s">
        <v>854</v>
      </c>
    </row>
    <row r="2967" spans="2:2" x14ac:dyDescent="0.2">
      <c r="B2967" t="s">
        <v>872</v>
      </c>
    </row>
    <row r="2968" spans="2:2" x14ac:dyDescent="0.2">
      <c r="B2968" t="s">
        <v>873</v>
      </c>
    </row>
    <row r="2969" spans="2:2" x14ac:dyDescent="0.2">
      <c r="B2969" t="s">
        <v>1016</v>
      </c>
    </row>
    <row r="2970" spans="2:2" x14ac:dyDescent="0.2">
      <c r="B2970" t="s">
        <v>871</v>
      </c>
    </row>
    <row r="2971" spans="2:2" x14ac:dyDescent="0.2">
      <c r="B2971" t="s">
        <v>912</v>
      </c>
    </row>
    <row r="2972" spans="2:2" x14ac:dyDescent="0.2">
      <c r="B2972" t="s">
        <v>860</v>
      </c>
    </row>
    <row r="2973" spans="2:2" x14ac:dyDescent="0.2">
      <c r="B2973" t="s">
        <v>854</v>
      </c>
    </row>
    <row r="2974" spans="2:2" x14ac:dyDescent="0.2">
      <c r="B2974" t="s">
        <v>883</v>
      </c>
    </row>
    <row r="2975" spans="2:2" x14ac:dyDescent="0.2">
      <c r="B2975" t="s">
        <v>884</v>
      </c>
    </row>
    <row r="2976" spans="2:2" x14ac:dyDescent="0.2">
      <c r="B2976" t="s">
        <v>1082</v>
      </c>
    </row>
    <row r="2977" spans="2:2" x14ac:dyDescent="0.2">
      <c r="B2977" t="s">
        <v>871</v>
      </c>
    </row>
    <row r="2978" spans="2:2" x14ac:dyDescent="0.2">
      <c r="B2978" t="s">
        <v>912</v>
      </c>
    </row>
    <row r="2979" spans="2:2" x14ac:dyDescent="0.2">
      <c r="B2979" t="s">
        <v>860</v>
      </c>
    </row>
    <row r="2980" spans="2:2" x14ac:dyDescent="0.2">
      <c r="B2980" t="s">
        <v>854</v>
      </c>
    </row>
    <row r="2981" spans="2:2" x14ac:dyDescent="0.2">
      <c r="B2981" t="s">
        <v>880</v>
      </c>
    </row>
    <row r="2982" spans="2:2" x14ac:dyDescent="0.2">
      <c r="B2982" t="s">
        <v>881</v>
      </c>
    </row>
    <row r="2983" spans="2:2" x14ac:dyDescent="0.2">
      <c r="B2983" t="s">
        <v>1031</v>
      </c>
    </row>
    <row r="2984" spans="2:2" x14ac:dyDescent="0.2">
      <c r="B2984" t="s">
        <v>858</v>
      </c>
    </row>
    <row r="2985" spans="2:2" x14ac:dyDescent="0.2">
      <c r="B2985" t="s">
        <v>912</v>
      </c>
    </row>
    <row r="2986" spans="2:2" x14ac:dyDescent="0.2">
      <c r="B2986" t="s">
        <v>860</v>
      </c>
    </row>
    <row r="2987" spans="2:2" x14ac:dyDescent="0.2">
      <c r="B2987" t="s">
        <v>854</v>
      </c>
    </row>
    <row r="2988" spans="2:2" x14ac:dyDescent="0.2">
      <c r="B2988" t="s">
        <v>923</v>
      </c>
    </row>
    <row r="2989" spans="2:2" x14ac:dyDescent="0.2">
      <c r="B2989" t="s">
        <v>887</v>
      </c>
    </row>
    <row r="2990" spans="2:2" x14ac:dyDescent="0.2">
      <c r="B2990" t="s">
        <v>885</v>
      </c>
    </row>
    <row r="2991" spans="2:2" x14ac:dyDescent="0.2">
      <c r="B2991" t="s">
        <v>858</v>
      </c>
    </row>
    <row r="2992" spans="2:2" x14ac:dyDescent="0.2">
      <c r="B2992" t="s">
        <v>912</v>
      </c>
    </row>
    <row r="2993" spans="2:2" x14ac:dyDescent="0.2">
      <c r="B2993" t="s">
        <v>860</v>
      </c>
    </row>
    <row r="2994" spans="2:2" x14ac:dyDescent="0.2">
      <c r="B2994" t="s">
        <v>854</v>
      </c>
    </row>
    <row r="2995" spans="2:2" x14ac:dyDescent="0.2">
      <c r="B2995" t="s">
        <v>868</v>
      </c>
    </row>
    <row r="2996" spans="2:2" x14ac:dyDescent="0.2">
      <c r="B2996" t="s">
        <v>869</v>
      </c>
    </row>
    <row r="2997" spans="2:2" x14ac:dyDescent="0.2">
      <c r="B2997" t="s">
        <v>1085</v>
      </c>
    </row>
    <row r="2998" spans="2:2" x14ac:dyDescent="0.2">
      <c r="B2998" t="s">
        <v>871</v>
      </c>
    </row>
    <row r="2999" spans="2:2" x14ac:dyDescent="0.2">
      <c r="B2999" t="s">
        <v>912</v>
      </c>
    </row>
    <row r="3000" spans="2:2" x14ac:dyDescent="0.2">
      <c r="B3000" t="s">
        <v>860</v>
      </c>
    </row>
    <row r="3001" spans="2:2" x14ac:dyDescent="0.2">
      <c r="B3001" t="s">
        <v>854</v>
      </c>
    </row>
    <row r="3002" spans="2:2" x14ac:dyDescent="0.2">
      <c r="B3002" t="s">
        <v>900</v>
      </c>
    </row>
    <row r="3003" spans="2:2" x14ac:dyDescent="0.2">
      <c r="B3003" t="s">
        <v>887</v>
      </c>
    </row>
    <row r="3004" spans="2:2" x14ac:dyDescent="0.2">
      <c r="B3004" t="s">
        <v>979</v>
      </c>
    </row>
    <row r="3005" spans="2:2" x14ac:dyDescent="0.2">
      <c r="B3005" t="s">
        <v>871</v>
      </c>
    </row>
    <row r="3006" spans="2:2" x14ac:dyDescent="0.2">
      <c r="B3006" t="s">
        <v>912</v>
      </c>
    </row>
    <row r="3007" spans="2:2" x14ac:dyDescent="0.2">
      <c r="B3007" t="s">
        <v>860</v>
      </c>
    </row>
    <row r="3008" spans="2:2" x14ac:dyDescent="0.2">
      <c r="B3008" t="s">
        <v>854</v>
      </c>
    </row>
    <row r="3009" spans="2:2" x14ac:dyDescent="0.2">
      <c r="B3009" t="s">
        <v>893</v>
      </c>
    </row>
    <row r="3010" spans="2:2" x14ac:dyDescent="0.2">
      <c r="B3010" t="s">
        <v>884</v>
      </c>
    </row>
    <row r="3011" spans="2:2" x14ac:dyDescent="0.2">
      <c r="B3011" t="s">
        <v>901</v>
      </c>
    </row>
    <row r="3012" spans="2:2" x14ac:dyDescent="0.2">
      <c r="B3012" t="s">
        <v>871</v>
      </c>
    </row>
    <row r="3013" spans="2:2" x14ac:dyDescent="0.2">
      <c r="B3013" t="s">
        <v>912</v>
      </c>
    </row>
    <row r="3014" spans="2:2" x14ac:dyDescent="0.2">
      <c r="B3014" t="s">
        <v>860</v>
      </c>
    </row>
    <row r="3015" spans="2:2" x14ac:dyDescent="0.2">
      <c r="B3015" t="s">
        <v>854</v>
      </c>
    </row>
    <row r="3016" spans="2:2" x14ac:dyDescent="0.2">
      <c r="B3016" t="s">
        <v>970</v>
      </c>
    </row>
    <row r="3017" spans="2:2" x14ac:dyDescent="0.2">
      <c r="B3017" t="s">
        <v>881</v>
      </c>
    </row>
    <row r="3018" spans="2:2" x14ac:dyDescent="0.2">
      <c r="B3018" t="s">
        <v>1086</v>
      </c>
    </row>
    <row r="3019" spans="2:2" x14ac:dyDescent="0.2">
      <c r="B3019" t="s">
        <v>871</v>
      </c>
    </row>
    <row r="3020" spans="2:2" x14ac:dyDescent="0.2">
      <c r="B3020" t="s">
        <v>912</v>
      </c>
    </row>
    <row r="3021" spans="2:2" x14ac:dyDescent="0.2">
      <c r="B3021" t="s">
        <v>860</v>
      </c>
    </row>
    <row r="3022" spans="2:2" x14ac:dyDescent="0.2">
      <c r="B3022" t="s">
        <v>854</v>
      </c>
    </row>
    <row r="3023" spans="2:2" x14ac:dyDescent="0.2">
      <c r="B3023" t="s">
        <v>880</v>
      </c>
    </row>
    <row r="3024" spans="2:2" x14ac:dyDescent="0.2">
      <c r="B3024" t="s">
        <v>881</v>
      </c>
    </row>
    <row r="3025" spans="2:2" x14ac:dyDescent="0.2">
      <c r="B3025" t="s">
        <v>978</v>
      </c>
    </row>
    <row r="3026" spans="2:2" x14ac:dyDescent="0.2">
      <c r="B3026" t="s">
        <v>858</v>
      </c>
    </row>
    <row r="3027" spans="2:2" x14ac:dyDescent="0.2">
      <c r="B3027" t="s">
        <v>912</v>
      </c>
    </row>
    <row r="3028" spans="2:2" x14ac:dyDescent="0.2">
      <c r="B3028" t="s">
        <v>860</v>
      </c>
    </row>
    <row r="3029" spans="2:2" x14ac:dyDescent="0.2">
      <c r="B3029" t="s">
        <v>854</v>
      </c>
    </row>
    <row r="3030" spans="2:2" x14ac:dyDescent="0.2">
      <c r="B3030" t="s">
        <v>893</v>
      </c>
    </row>
    <row r="3031" spans="2:2" x14ac:dyDescent="0.2">
      <c r="B3031" t="s">
        <v>884</v>
      </c>
    </row>
    <row r="3032" spans="2:2" x14ac:dyDescent="0.2">
      <c r="B3032" t="s">
        <v>1011</v>
      </c>
    </row>
    <row r="3033" spans="2:2" x14ac:dyDescent="0.2">
      <c r="B3033" t="s">
        <v>871</v>
      </c>
    </row>
    <row r="3034" spans="2:2" x14ac:dyDescent="0.2">
      <c r="B3034" t="s">
        <v>912</v>
      </c>
    </row>
    <row r="3035" spans="2:2" x14ac:dyDescent="0.2">
      <c r="B3035" t="s">
        <v>860</v>
      </c>
    </row>
    <row r="3036" spans="2:2" x14ac:dyDescent="0.2">
      <c r="B3036" t="s">
        <v>854</v>
      </c>
    </row>
    <row r="3037" spans="2:2" x14ac:dyDescent="0.2">
      <c r="B3037" t="s">
        <v>893</v>
      </c>
    </row>
    <row r="3038" spans="2:2" x14ac:dyDescent="0.2">
      <c r="B3038" t="s">
        <v>884</v>
      </c>
    </row>
    <row r="3039" spans="2:2" x14ac:dyDescent="0.2">
      <c r="B3039" t="s">
        <v>875</v>
      </c>
    </row>
    <row r="3040" spans="2:2" x14ac:dyDescent="0.2">
      <c r="B3040" t="s">
        <v>858</v>
      </c>
    </row>
    <row r="3041" spans="2:2" x14ac:dyDescent="0.2">
      <c r="B3041" t="s">
        <v>912</v>
      </c>
    </row>
    <row r="3042" spans="2:2" x14ac:dyDescent="0.2">
      <c r="B3042" t="s">
        <v>860</v>
      </c>
    </row>
    <row r="3043" spans="2:2" x14ac:dyDescent="0.2">
      <c r="B3043" t="s">
        <v>854</v>
      </c>
    </row>
    <row r="3044" spans="2:2" x14ac:dyDescent="0.2">
      <c r="B3044" t="s">
        <v>929</v>
      </c>
    </row>
    <row r="3045" spans="2:2" x14ac:dyDescent="0.2">
      <c r="B3045" t="s">
        <v>873</v>
      </c>
    </row>
    <row r="3046" spans="2:2" x14ac:dyDescent="0.2">
      <c r="B3046" t="s">
        <v>1030</v>
      </c>
    </row>
    <row r="3047" spans="2:2" x14ac:dyDescent="0.2">
      <c r="B3047" t="s">
        <v>858</v>
      </c>
    </row>
    <row r="3048" spans="2:2" x14ac:dyDescent="0.2">
      <c r="B3048" t="s">
        <v>912</v>
      </c>
    </row>
    <row r="3049" spans="2:2" x14ac:dyDescent="0.2">
      <c r="B3049" t="s">
        <v>860</v>
      </c>
    </row>
    <row r="3050" spans="2:2" x14ac:dyDescent="0.2">
      <c r="B3050" t="s">
        <v>854</v>
      </c>
    </row>
    <row r="3051" spans="2:2" x14ac:dyDescent="0.2">
      <c r="B3051" t="s">
        <v>1021</v>
      </c>
    </row>
    <row r="3052" spans="2:2" x14ac:dyDescent="0.2">
      <c r="B3052" t="s">
        <v>884</v>
      </c>
    </row>
    <row r="3053" spans="2:2" x14ac:dyDescent="0.2">
      <c r="B3053" t="s">
        <v>1087</v>
      </c>
    </row>
    <row r="3054" spans="2:2" x14ac:dyDescent="0.2">
      <c r="B3054" t="s">
        <v>871</v>
      </c>
    </row>
    <row r="3055" spans="2:2" x14ac:dyDescent="0.2">
      <c r="B3055" t="s">
        <v>912</v>
      </c>
    </row>
    <row r="3056" spans="2:2" x14ac:dyDescent="0.2">
      <c r="B3056" t="s">
        <v>860</v>
      </c>
    </row>
    <row r="3057" spans="2:2" x14ac:dyDescent="0.2">
      <c r="B3057" t="s">
        <v>854</v>
      </c>
    </row>
    <row r="3058" spans="2:2" x14ac:dyDescent="0.2">
      <c r="B3058" t="s">
        <v>1021</v>
      </c>
    </row>
    <row r="3059" spans="2:2" x14ac:dyDescent="0.2">
      <c r="B3059" t="s">
        <v>884</v>
      </c>
    </row>
    <row r="3060" spans="2:2" x14ac:dyDescent="0.2">
      <c r="B3060" t="s">
        <v>978</v>
      </c>
    </row>
    <row r="3061" spans="2:2" x14ac:dyDescent="0.2">
      <c r="B3061" t="s">
        <v>858</v>
      </c>
    </row>
    <row r="3062" spans="2:2" x14ac:dyDescent="0.2">
      <c r="B3062" t="s">
        <v>912</v>
      </c>
    </row>
    <row r="3063" spans="2:2" x14ac:dyDescent="0.2">
      <c r="B3063" t="s">
        <v>860</v>
      </c>
    </row>
    <row r="3064" spans="2:2" x14ac:dyDescent="0.2">
      <c r="B3064" t="s">
        <v>854</v>
      </c>
    </row>
    <row r="3065" spans="2:2" x14ac:dyDescent="0.2">
      <c r="B3065" t="s">
        <v>1000</v>
      </c>
    </row>
    <row r="3066" spans="2:2" x14ac:dyDescent="0.2">
      <c r="B3066" t="s">
        <v>884</v>
      </c>
    </row>
    <row r="3067" spans="2:2" x14ac:dyDescent="0.2">
      <c r="B3067" t="s">
        <v>1066</v>
      </c>
    </row>
    <row r="3068" spans="2:2" x14ac:dyDescent="0.2">
      <c r="B3068" t="s">
        <v>871</v>
      </c>
    </row>
    <row r="3069" spans="2:2" x14ac:dyDescent="0.2">
      <c r="B3069" t="s">
        <v>912</v>
      </c>
    </row>
    <row r="3070" spans="2:2" x14ac:dyDescent="0.2">
      <c r="B3070" t="s">
        <v>860</v>
      </c>
    </row>
    <row r="3071" spans="2:2" x14ac:dyDescent="0.2">
      <c r="B3071" t="s">
        <v>854</v>
      </c>
    </row>
    <row r="3072" spans="2:2" x14ac:dyDescent="0.2">
      <c r="B3072" t="s">
        <v>923</v>
      </c>
    </row>
    <row r="3073" spans="2:2" x14ac:dyDescent="0.2">
      <c r="B3073" t="s">
        <v>887</v>
      </c>
    </row>
    <row r="3074" spans="2:2" x14ac:dyDescent="0.2">
      <c r="B3074" t="s">
        <v>1068</v>
      </c>
    </row>
    <row r="3075" spans="2:2" x14ac:dyDescent="0.2">
      <c r="B3075" t="s">
        <v>871</v>
      </c>
    </row>
    <row r="3076" spans="2:2" x14ac:dyDescent="0.2">
      <c r="B3076" t="s">
        <v>912</v>
      </c>
    </row>
    <row r="3077" spans="2:2" x14ac:dyDescent="0.2">
      <c r="B3077" t="s">
        <v>860</v>
      </c>
    </row>
    <row r="3078" spans="2:2" x14ac:dyDescent="0.2">
      <c r="B3078" t="s">
        <v>854</v>
      </c>
    </row>
    <row r="3079" spans="2:2" x14ac:dyDescent="0.2">
      <c r="B3079" t="s">
        <v>921</v>
      </c>
    </row>
    <row r="3080" spans="2:2" x14ac:dyDescent="0.2">
      <c r="B3080" t="s">
        <v>869</v>
      </c>
    </row>
    <row r="3081" spans="2:2" x14ac:dyDescent="0.2">
      <c r="B3081" t="s">
        <v>945</v>
      </c>
    </row>
    <row r="3082" spans="2:2" x14ac:dyDescent="0.2">
      <c r="B3082" t="s">
        <v>858</v>
      </c>
    </row>
    <row r="3083" spans="2:2" x14ac:dyDescent="0.2">
      <c r="B3083" t="s">
        <v>912</v>
      </c>
    </row>
    <row r="3084" spans="2:2" x14ac:dyDescent="0.2">
      <c r="B3084" t="s">
        <v>860</v>
      </c>
    </row>
    <row r="3085" spans="2:2" x14ac:dyDescent="0.2">
      <c r="B3085" t="s">
        <v>854</v>
      </c>
    </row>
    <row r="3086" spans="2:2" x14ac:dyDescent="0.2">
      <c r="B3086" t="s">
        <v>937</v>
      </c>
    </row>
    <row r="3087" spans="2:2" x14ac:dyDescent="0.2">
      <c r="B3087" t="s">
        <v>873</v>
      </c>
    </row>
    <row r="3088" spans="2:2" x14ac:dyDescent="0.2">
      <c r="B3088" t="s">
        <v>1012</v>
      </c>
    </row>
    <row r="3089" spans="2:2" x14ac:dyDescent="0.2">
      <c r="B3089" t="s">
        <v>858</v>
      </c>
    </row>
    <row r="3090" spans="2:2" x14ac:dyDescent="0.2">
      <c r="B3090" t="s">
        <v>912</v>
      </c>
    </row>
    <row r="3091" spans="2:2" x14ac:dyDescent="0.2">
      <c r="B3091" t="s">
        <v>860</v>
      </c>
    </row>
    <row r="3092" spans="2:2" x14ac:dyDescent="0.2">
      <c r="B3092" t="s">
        <v>854</v>
      </c>
    </row>
    <row r="3093" spans="2:2" x14ac:dyDescent="0.2">
      <c r="B3093" t="s">
        <v>1000</v>
      </c>
    </row>
    <row r="3094" spans="2:2" x14ac:dyDescent="0.2">
      <c r="B3094" t="s">
        <v>884</v>
      </c>
    </row>
    <row r="3095" spans="2:2" x14ac:dyDescent="0.2">
      <c r="B3095" t="s">
        <v>1087</v>
      </c>
    </row>
    <row r="3096" spans="2:2" x14ac:dyDescent="0.2">
      <c r="B3096" t="s">
        <v>858</v>
      </c>
    </row>
    <row r="3097" spans="2:2" x14ac:dyDescent="0.2">
      <c r="B3097" t="s">
        <v>912</v>
      </c>
    </row>
    <row r="3098" spans="2:2" x14ac:dyDescent="0.2">
      <c r="B3098" t="s">
        <v>860</v>
      </c>
    </row>
    <row r="3099" spans="2:2" x14ac:dyDescent="0.2">
      <c r="B3099" t="s">
        <v>854</v>
      </c>
    </row>
    <row r="3100" spans="2:2" x14ac:dyDescent="0.2">
      <c r="B3100" t="s">
        <v>889</v>
      </c>
    </row>
    <row r="3101" spans="2:2" x14ac:dyDescent="0.2">
      <c r="B3101" t="s">
        <v>881</v>
      </c>
    </row>
    <row r="3102" spans="2:2" x14ac:dyDescent="0.2">
      <c r="B3102" t="s">
        <v>978</v>
      </c>
    </row>
    <row r="3103" spans="2:2" x14ac:dyDescent="0.2">
      <c r="B3103" t="s">
        <v>858</v>
      </c>
    </row>
    <row r="3104" spans="2:2" x14ac:dyDescent="0.2">
      <c r="B3104" t="s">
        <v>912</v>
      </c>
    </row>
    <row r="3105" spans="2:2" x14ac:dyDescent="0.2">
      <c r="B3105" t="s">
        <v>860</v>
      </c>
    </row>
    <row r="3106" spans="2:2" x14ac:dyDescent="0.2">
      <c r="B3106" t="s">
        <v>854</v>
      </c>
    </row>
    <row r="3107" spans="2:2" x14ac:dyDescent="0.2">
      <c r="B3107" t="s">
        <v>937</v>
      </c>
    </row>
    <row r="3108" spans="2:2" x14ac:dyDescent="0.2">
      <c r="B3108" t="s">
        <v>873</v>
      </c>
    </row>
    <row r="3109" spans="2:2" x14ac:dyDescent="0.2">
      <c r="B3109" t="s">
        <v>1088</v>
      </c>
    </row>
    <row r="3110" spans="2:2" x14ac:dyDescent="0.2">
      <c r="B3110" t="s">
        <v>858</v>
      </c>
    </row>
    <row r="3111" spans="2:2" x14ac:dyDescent="0.2">
      <c r="B3111" t="s">
        <v>912</v>
      </c>
    </row>
    <row r="3112" spans="2:2" x14ac:dyDescent="0.2">
      <c r="B3112" t="s">
        <v>860</v>
      </c>
    </row>
    <row r="3113" spans="2:2" x14ac:dyDescent="0.2">
      <c r="B3113" t="s">
        <v>854</v>
      </c>
    </row>
    <row r="3114" spans="2:2" x14ac:dyDescent="0.2">
      <c r="B3114" t="s">
        <v>1021</v>
      </c>
    </row>
    <row r="3115" spans="2:2" x14ac:dyDescent="0.2">
      <c r="B3115" t="s">
        <v>884</v>
      </c>
    </row>
    <row r="3116" spans="2:2" x14ac:dyDescent="0.2">
      <c r="B3116" t="s">
        <v>934</v>
      </c>
    </row>
    <row r="3117" spans="2:2" x14ac:dyDescent="0.2">
      <c r="B3117" t="s">
        <v>871</v>
      </c>
    </row>
    <row r="3118" spans="2:2" x14ac:dyDescent="0.2">
      <c r="B3118" t="s">
        <v>912</v>
      </c>
    </row>
    <row r="3119" spans="2:2" x14ac:dyDescent="0.2">
      <c r="B3119" t="s">
        <v>860</v>
      </c>
    </row>
    <row r="3120" spans="2:2" x14ac:dyDescent="0.2">
      <c r="B3120" t="s">
        <v>854</v>
      </c>
    </row>
    <row r="3121" spans="2:2" x14ac:dyDescent="0.2">
      <c r="B3121" t="s">
        <v>880</v>
      </c>
    </row>
    <row r="3122" spans="2:2" x14ac:dyDescent="0.2">
      <c r="B3122" t="s">
        <v>881</v>
      </c>
    </row>
    <row r="3123" spans="2:2" x14ac:dyDescent="0.2">
      <c r="B3123" t="s">
        <v>1089</v>
      </c>
    </row>
    <row r="3124" spans="2:2" x14ac:dyDescent="0.2">
      <c r="B3124" t="s">
        <v>871</v>
      </c>
    </row>
    <row r="3125" spans="2:2" x14ac:dyDescent="0.2">
      <c r="B3125" t="s">
        <v>912</v>
      </c>
    </row>
    <row r="3126" spans="2:2" x14ac:dyDescent="0.2">
      <c r="B3126" t="s">
        <v>860</v>
      </c>
    </row>
    <row r="3127" spans="2:2" x14ac:dyDescent="0.2">
      <c r="B3127" t="s">
        <v>854</v>
      </c>
    </row>
    <row r="3128" spans="2:2" x14ac:dyDescent="0.2">
      <c r="B3128" t="s">
        <v>861</v>
      </c>
    </row>
    <row r="3129" spans="2:2" x14ac:dyDescent="0.2">
      <c r="B3129" t="s">
        <v>862</v>
      </c>
    </row>
    <row r="3130" spans="2:2" x14ac:dyDescent="0.2">
      <c r="B3130" t="s">
        <v>875</v>
      </c>
    </row>
    <row r="3131" spans="2:2" x14ac:dyDescent="0.2">
      <c r="B3131" t="s">
        <v>871</v>
      </c>
    </row>
    <row r="3132" spans="2:2" x14ac:dyDescent="0.2">
      <c r="B3132" t="s">
        <v>912</v>
      </c>
    </row>
    <row r="3133" spans="2:2" x14ac:dyDescent="0.2">
      <c r="B3133" t="s">
        <v>860</v>
      </c>
    </row>
    <row r="3134" spans="2:2" x14ac:dyDescent="0.2">
      <c r="B3134" t="s">
        <v>854</v>
      </c>
    </row>
    <row r="3135" spans="2:2" x14ac:dyDescent="0.2">
      <c r="B3135" t="s">
        <v>914</v>
      </c>
    </row>
    <row r="3136" spans="2:2" x14ac:dyDescent="0.2">
      <c r="B3136" t="s">
        <v>862</v>
      </c>
    </row>
    <row r="3137" spans="2:2" x14ac:dyDescent="0.2">
      <c r="B3137" t="s">
        <v>885</v>
      </c>
    </row>
    <row r="3138" spans="2:2" x14ac:dyDescent="0.2">
      <c r="B3138" t="s">
        <v>871</v>
      </c>
    </row>
    <row r="3139" spans="2:2" x14ac:dyDescent="0.2">
      <c r="B3139" t="s">
        <v>912</v>
      </c>
    </row>
    <row r="3140" spans="2:2" x14ac:dyDescent="0.2">
      <c r="B3140" t="s">
        <v>860</v>
      </c>
    </row>
    <row r="3141" spans="2:2" x14ac:dyDescent="0.2">
      <c r="B3141" t="s">
        <v>854</v>
      </c>
    </row>
    <row r="3142" spans="2:2" x14ac:dyDescent="0.2">
      <c r="B3142" t="s">
        <v>948</v>
      </c>
    </row>
    <row r="3143" spans="2:2" x14ac:dyDescent="0.2">
      <c r="B3143" t="s">
        <v>887</v>
      </c>
    </row>
    <row r="3144" spans="2:2" x14ac:dyDescent="0.2">
      <c r="B3144" t="s">
        <v>1012</v>
      </c>
    </row>
    <row r="3145" spans="2:2" x14ac:dyDescent="0.2">
      <c r="B3145" t="s">
        <v>858</v>
      </c>
    </row>
    <row r="3146" spans="2:2" x14ac:dyDescent="0.2">
      <c r="B3146" t="s">
        <v>912</v>
      </c>
    </row>
    <row r="3147" spans="2:2" x14ac:dyDescent="0.2">
      <c r="B3147" t="s">
        <v>860</v>
      </c>
    </row>
    <row r="3148" spans="2:2" x14ac:dyDescent="0.2">
      <c r="B3148" t="s">
        <v>854</v>
      </c>
    </row>
    <row r="3149" spans="2:2" x14ac:dyDescent="0.2">
      <c r="B3149" t="s">
        <v>868</v>
      </c>
    </row>
    <row r="3150" spans="2:2" x14ac:dyDescent="0.2">
      <c r="B3150" t="s">
        <v>869</v>
      </c>
    </row>
    <row r="3151" spans="2:2" x14ac:dyDescent="0.2">
      <c r="B3151" t="s">
        <v>1043</v>
      </c>
    </row>
    <row r="3152" spans="2:2" x14ac:dyDescent="0.2">
      <c r="B3152" t="s">
        <v>871</v>
      </c>
    </row>
    <row r="3153" spans="2:2" x14ac:dyDescent="0.2">
      <c r="B3153" t="s">
        <v>912</v>
      </c>
    </row>
    <row r="3154" spans="2:2" x14ac:dyDescent="0.2">
      <c r="B3154" t="s">
        <v>860</v>
      </c>
    </row>
    <row r="3155" spans="2:2" x14ac:dyDescent="0.2">
      <c r="B3155" t="s">
        <v>854</v>
      </c>
    </row>
    <row r="3156" spans="2:2" x14ac:dyDescent="0.2">
      <c r="B3156" t="s">
        <v>891</v>
      </c>
    </row>
    <row r="3157" spans="2:2" x14ac:dyDescent="0.2">
      <c r="B3157" t="s">
        <v>873</v>
      </c>
    </row>
    <row r="3158" spans="2:2" x14ac:dyDescent="0.2">
      <c r="B3158" t="s">
        <v>878</v>
      </c>
    </row>
    <row r="3159" spans="2:2" x14ac:dyDescent="0.2">
      <c r="B3159" t="s">
        <v>871</v>
      </c>
    </row>
    <row r="3160" spans="2:2" x14ac:dyDescent="0.2">
      <c r="B3160" t="s">
        <v>912</v>
      </c>
    </row>
    <row r="3161" spans="2:2" x14ac:dyDescent="0.2">
      <c r="B3161" t="s">
        <v>860</v>
      </c>
    </row>
    <row r="3162" spans="2:2" x14ac:dyDescent="0.2">
      <c r="B3162" t="s">
        <v>854</v>
      </c>
    </row>
    <row r="3163" spans="2:2" x14ac:dyDescent="0.2">
      <c r="B3163" t="s">
        <v>921</v>
      </c>
    </row>
    <row r="3164" spans="2:2" x14ac:dyDescent="0.2">
      <c r="B3164" t="s">
        <v>869</v>
      </c>
    </row>
    <row r="3165" spans="2:2" x14ac:dyDescent="0.2">
      <c r="B3165" t="s">
        <v>919</v>
      </c>
    </row>
    <row r="3166" spans="2:2" x14ac:dyDescent="0.2">
      <c r="B3166" t="s">
        <v>871</v>
      </c>
    </row>
    <row r="3167" spans="2:2" x14ac:dyDescent="0.2">
      <c r="B3167" t="s">
        <v>912</v>
      </c>
    </row>
    <row r="3168" spans="2:2" x14ac:dyDescent="0.2">
      <c r="B3168" t="s">
        <v>860</v>
      </c>
    </row>
    <row r="3169" spans="2:2" x14ac:dyDescent="0.2">
      <c r="B3169" t="s">
        <v>854</v>
      </c>
    </row>
    <row r="3170" spans="2:2" x14ac:dyDescent="0.2">
      <c r="B3170" t="s">
        <v>866</v>
      </c>
    </row>
    <row r="3171" spans="2:2" x14ac:dyDescent="0.2">
      <c r="B3171" t="s">
        <v>856</v>
      </c>
    </row>
    <row r="3172" spans="2:2" x14ac:dyDescent="0.2">
      <c r="B3172" t="s">
        <v>1008</v>
      </c>
    </row>
    <row r="3173" spans="2:2" x14ac:dyDescent="0.2">
      <c r="B3173" t="s">
        <v>871</v>
      </c>
    </row>
    <row r="3174" spans="2:2" x14ac:dyDescent="0.2">
      <c r="B3174" t="s">
        <v>912</v>
      </c>
    </row>
    <row r="3175" spans="2:2" x14ac:dyDescent="0.2">
      <c r="B3175" t="s">
        <v>860</v>
      </c>
    </row>
    <row r="3176" spans="2:2" x14ac:dyDescent="0.2">
      <c r="B3176" t="s">
        <v>854</v>
      </c>
    </row>
    <row r="3177" spans="2:2" x14ac:dyDescent="0.2">
      <c r="B3177" t="s">
        <v>955</v>
      </c>
    </row>
    <row r="3178" spans="2:2" x14ac:dyDescent="0.2">
      <c r="B3178" t="s">
        <v>856</v>
      </c>
    </row>
    <row r="3179" spans="2:2" x14ac:dyDescent="0.2">
      <c r="B3179" t="s">
        <v>1090</v>
      </c>
    </row>
    <row r="3180" spans="2:2" x14ac:dyDescent="0.2">
      <c r="B3180" t="s">
        <v>858</v>
      </c>
    </row>
    <row r="3181" spans="2:2" x14ac:dyDescent="0.2">
      <c r="B3181" t="s">
        <v>912</v>
      </c>
    </row>
    <row r="3182" spans="2:2" x14ac:dyDescent="0.2">
      <c r="B3182" t="s">
        <v>860</v>
      </c>
    </row>
    <row r="3183" spans="2:2" x14ac:dyDescent="0.2">
      <c r="B3183" t="s">
        <v>854</v>
      </c>
    </row>
    <row r="3184" spans="2:2" x14ac:dyDescent="0.2">
      <c r="B3184" t="s">
        <v>890</v>
      </c>
    </row>
    <row r="3185" spans="2:2" x14ac:dyDescent="0.2">
      <c r="B3185" t="s">
        <v>887</v>
      </c>
    </row>
    <row r="3186" spans="2:2" x14ac:dyDescent="0.2">
      <c r="B3186" t="s">
        <v>865</v>
      </c>
    </row>
    <row r="3187" spans="2:2" x14ac:dyDescent="0.2">
      <c r="B3187" t="s">
        <v>858</v>
      </c>
    </row>
    <row r="3188" spans="2:2" x14ac:dyDescent="0.2">
      <c r="B3188" t="s">
        <v>912</v>
      </c>
    </row>
    <row r="3189" spans="2:2" x14ac:dyDescent="0.2">
      <c r="B3189" t="s">
        <v>860</v>
      </c>
    </row>
    <row r="3190" spans="2:2" x14ac:dyDescent="0.2">
      <c r="B3190" t="s">
        <v>854</v>
      </c>
    </row>
    <row r="3191" spans="2:2" x14ac:dyDescent="0.2">
      <c r="B3191" t="s">
        <v>891</v>
      </c>
    </row>
    <row r="3192" spans="2:2" x14ac:dyDescent="0.2">
      <c r="B3192" t="s">
        <v>873</v>
      </c>
    </row>
    <row r="3193" spans="2:2" x14ac:dyDescent="0.2">
      <c r="B3193" t="s">
        <v>1091</v>
      </c>
    </row>
    <row r="3194" spans="2:2" x14ac:dyDescent="0.2">
      <c r="B3194" t="s">
        <v>871</v>
      </c>
    </row>
    <row r="3195" spans="2:2" x14ac:dyDescent="0.2">
      <c r="B3195" t="s">
        <v>912</v>
      </c>
    </row>
    <row r="3196" spans="2:2" x14ac:dyDescent="0.2">
      <c r="B3196" t="s">
        <v>860</v>
      </c>
    </row>
    <row r="3197" spans="2:2" x14ac:dyDescent="0.2">
      <c r="B3197" t="s">
        <v>854</v>
      </c>
    </row>
    <row r="3198" spans="2:2" x14ac:dyDescent="0.2">
      <c r="B3198" t="s">
        <v>923</v>
      </c>
    </row>
    <row r="3199" spans="2:2" x14ac:dyDescent="0.2">
      <c r="B3199" t="s">
        <v>887</v>
      </c>
    </row>
    <row r="3200" spans="2:2" x14ac:dyDescent="0.2">
      <c r="B3200" t="s">
        <v>894</v>
      </c>
    </row>
    <row r="3201" spans="2:2" x14ac:dyDescent="0.2">
      <c r="B3201" t="s">
        <v>871</v>
      </c>
    </row>
    <row r="3202" spans="2:2" x14ac:dyDescent="0.2">
      <c r="B3202" t="s">
        <v>912</v>
      </c>
    </row>
    <row r="3203" spans="2:2" x14ac:dyDescent="0.2">
      <c r="B3203" t="s">
        <v>860</v>
      </c>
    </row>
    <row r="3204" spans="2:2" x14ac:dyDescent="0.2">
      <c r="B3204" t="s">
        <v>854</v>
      </c>
    </row>
    <row r="3205" spans="2:2" x14ac:dyDescent="0.2">
      <c r="B3205" t="s">
        <v>948</v>
      </c>
    </row>
    <row r="3206" spans="2:2" x14ac:dyDescent="0.2">
      <c r="B3206" t="s">
        <v>887</v>
      </c>
    </row>
    <row r="3207" spans="2:2" x14ac:dyDescent="0.2">
      <c r="B3207" t="s">
        <v>1007</v>
      </c>
    </row>
    <row r="3208" spans="2:2" x14ac:dyDescent="0.2">
      <c r="B3208" t="s">
        <v>858</v>
      </c>
    </row>
    <row r="3209" spans="2:2" x14ac:dyDescent="0.2">
      <c r="B3209" t="s">
        <v>912</v>
      </c>
    </row>
    <row r="3210" spans="2:2" x14ac:dyDescent="0.2">
      <c r="B3210" t="s">
        <v>860</v>
      </c>
    </row>
    <row r="3211" spans="2:2" x14ac:dyDescent="0.2">
      <c r="B3211" t="s">
        <v>854</v>
      </c>
    </row>
    <row r="3212" spans="2:2" x14ac:dyDescent="0.2">
      <c r="B3212" t="s">
        <v>1000</v>
      </c>
    </row>
    <row r="3213" spans="2:2" x14ac:dyDescent="0.2">
      <c r="B3213" t="s">
        <v>884</v>
      </c>
    </row>
    <row r="3214" spans="2:2" x14ac:dyDescent="0.2">
      <c r="B3214" t="s">
        <v>1024</v>
      </c>
    </row>
    <row r="3215" spans="2:2" x14ac:dyDescent="0.2">
      <c r="B3215" t="s">
        <v>871</v>
      </c>
    </row>
    <row r="3216" spans="2:2" x14ac:dyDescent="0.2">
      <c r="B3216" t="s">
        <v>859</v>
      </c>
    </row>
    <row r="3217" spans="2:2" x14ac:dyDescent="0.2">
      <c r="B3217" t="s">
        <v>860</v>
      </c>
    </row>
    <row r="3218" spans="2:2" x14ac:dyDescent="0.2">
      <c r="B3218" t="s">
        <v>854</v>
      </c>
    </row>
    <row r="3219" spans="2:2" x14ac:dyDescent="0.2">
      <c r="B3219" t="s">
        <v>868</v>
      </c>
    </row>
    <row r="3220" spans="2:2" x14ac:dyDescent="0.2">
      <c r="B3220" t="s">
        <v>869</v>
      </c>
    </row>
    <row r="3221" spans="2:2" x14ac:dyDescent="0.2">
      <c r="B3221" t="s">
        <v>1003</v>
      </c>
    </row>
    <row r="3222" spans="2:2" x14ac:dyDescent="0.2">
      <c r="B3222" t="s">
        <v>871</v>
      </c>
    </row>
    <row r="3223" spans="2:2" x14ac:dyDescent="0.2">
      <c r="B3223" t="s">
        <v>912</v>
      </c>
    </row>
    <row r="3224" spans="2:2" x14ac:dyDescent="0.2">
      <c r="B3224" t="s">
        <v>860</v>
      </c>
    </row>
    <row r="3225" spans="2:2" x14ac:dyDescent="0.2">
      <c r="B3225" t="s">
        <v>854</v>
      </c>
    </row>
    <row r="3226" spans="2:2" x14ac:dyDescent="0.2">
      <c r="B3226" t="s">
        <v>1000</v>
      </c>
    </row>
    <row r="3227" spans="2:2" x14ac:dyDescent="0.2">
      <c r="B3227" t="s">
        <v>884</v>
      </c>
    </row>
    <row r="3228" spans="2:2" x14ac:dyDescent="0.2">
      <c r="B3228" t="s">
        <v>1012</v>
      </c>
    </row>
    <row r="3229" spans="2:2" x14ac:dyDescent="0.2">
      <c r="B3229" t="s">
        <v>871</v>
      </c>
    </row>
    <row r="3230" spans="2:2" x14ac:dyDescent="0.2">
      <c r="B3230" t="s">
        <v>912</v>
      </c>
    </row>
    <row r="3231" spans="2:2" x14ac:dyDescent="0.2">
      <c r="B3231" t="s">
        <v>860</v>
      </c>
    </row>
    <row r="3232" spans="2:2" x14ac:dyDescent="0.2">
      <c r="B3232" t="s">
        <v>854</v>
      </c>
    </row>
    <row r="3233" spans="2:2" x14ac:dyDescent="0.2">
      <c r="B3233" t="s">
        <v>872</v>
      </c>
    </row>
    <row r="3234" spans="2:2" x14ac:dyDescent="0.2">
      <c r="B3234" t="s">
        <v>873</v>
      </c>
    </row>
    <row r="3235" spans="2:2" x14ac:dyDescent="0.2">
      <c r="B3235" t="s">
        <v>943</v>
      </c>
    </row>
    <row r="3236" spans="2:2" x14ac:dyDescent="0.2">
      <c r="B3236" t="s">
        <v>858</v>
      </c>
    </row>
    <row r="3237" spans="2:2" x14ac:dyDescent="0.2">
      <c r="B3237" t="s">
        <v>912</v>
      </c>
    </row>
    <row r="3238" spans="2:2" x14ac:dyDescent="0.2">
      <c r="B3238" t="s">
        <v>860</v>
      </c>
    </row>
    <row r="3239" spans="2:2" x14ac:dyDescent="0.2">
      <c r="B3239" t="s">
        <v>854</v>
      </c>
    </row>
    <row r="3240" spans="2:2" x14ac:dyDescent="0.2">
      <c r="B3240" t="s">
        <v>909</v>
      </c>
    </row>
    <row r="3241" spans="2:2" x14ac:dyDescent="0.2">
      <c r="B3241" t="s">
        <v>856</v>
      </c>
    </row>
    <row r="3242" spans="2:2" x14ac:dyDescent="0.2">
      <c r="B3242" t="s">
        <v>932</v>
      </c>
    </row>
    <row r="3243" spans="2:2" x14ac:dyDescent="0.2">
      <c r="B3243" t="s">
        <v>871</v>
      </c>
    </row>
    <row r="3244" spans="2:2" x14ac:dyDescent="0.2">
      <c r="B3244" t="s">
        <v>912</v>
      </c>
    </row>
    <row r="3245" spans="2:2" x14ac:dyDescent="0.2">
      <c r="B3245" t="s">
        <v>860</v>
      </c>
    </row>
    <row r="3246" spans="2:2" x14ac:dyDescent="0.2">
      <c r="B3246" t="s">
        <v>854</v>
      </c>
    </row>
    <row r="3247" spans="2:2" x14ac:dyDescent="0.2">
      <c r="B3247" t="s">
        <v>893</v>
      </c>
    </row>
    <row r="3248" spans="2:2" x14ac:dyDescent="0.2">
      <c r="B3248" t="s">
        <v>884</v>
      </c>
    </row>
    <row r="3249" spans="2:2" x14ac:dyDescent="0.2">
      <c r="B3249" t="s">
        <v>1042</v>
      </c>
    </row>
    <row r="3250" spans="2:2" x14ac:dyDescent="0.2">
      <c r="B3250" t="s">
        <v>858</v>
      </c>
    </row>
    <row r="3251" spans="2:2" x14ac:dyDescent="0.2">
      <c r="B3251" t="s">
        <v>912</v>
      </c>
    </row>
    <row r="3252" spans="2:2" x14ac:dyDescent="0.2">
      <c r="B3252" t="s">
        <v>860</v>
      </c>
    </row>
    <row r="3253" spans="2:2" x14ac:dyDescent="0.2">
      <c r="B3253" t="s">
        <v>854</v>
      </c>
    </row>
    <row r="3254" spans="2:2" x14ac:dyDescent="0.2">
      <c r="B3254" t="s">
        <v>903</v>
      </c>
    </row>
    <row r="3255" spans="2:2" x14ac:dyDescent="0.2">
      <c r="B3255" t="s">
        <v>873</v>
      </c>
    </row>
    <row r="3256" spans="2:2" x14ac:dyDescent="0.2">
      <c r="B3256" t="s">
        <v>1081</v>
      </c>
    </row>
    <row r="3257" spans="2:2" x14ac:dyDescent="0.2">
      <c r="B3257" t="s">
        <v>871</v>
      </c>
    </row>
    <row r="3258" spans="2:2" x14ac:dyDescent="0.2">
      <c r="B3258" t="s">
        <v>859</v>
      </c>
    </row>
    <row r="3259" spans="2:2" x14ac:dyDescent="0.2">
      <c r="B3259" t="s">
        <v>860</v>
      </c>
    </row>
    <row r="3260" spans="2:2" x14ac:dyDescent="0.2">
      <c r="B3260" t="s">
        <v>854</v>
      </c>
    </row>
    <row r="3261" spans="2:2" x14ac:dyDescent="0.2">
      <c r="B3261" t="s">
        <v>889</v>
      </c>
    </row>
    <row r="3262" spans="2:2" x14ac:dyDescent="0.2">
      <c r="B3262" t="s">
        <v>881</v>
      </c>
    </row>
    <row r="3263" spans="2:2" x14ac:dyDescent="0.2">
      <c r="B3263" t="s">
        <v>904</v>
      </c>
    </row>
    <row r="3264" spans="2:2" x14ac:dyDescent="0.2">
      <c r="B3264" t="s">
        <v>871</v>
      </c>
    </row>
    <row r="3265" spans="2:2" x14ac:dyDescent="0.2">
      <c r="B3265" t="s">
        <v>912</v>
      </c>
    </row>
    <row r="3266" spans="2:2" x14ac:dyDescent="0.2">
      <c r="B3266" t="s">
        <v>860</v>
      </c>
    </row>
    <row r="3267" spans="2:2" x14ac:dyDescent="0.2">
      <c r="B3267" t="s">
        <v>854</v>
      </c>
    </row>
    <row r="3268" spans="2:2" x14ac:dyDescent="0.2">
      <c r="B3268" t="s">
        <v>855</v>
      </c>
    </row>
    <row r="3269" spans="2:2" x14ac:dyDescent="0.2">
      <c r="B3269" t="s">
        <v>856</v>
      </c>
    </row>
    <row r="3270" spans="2:2" x14ac:dyDescent="0.2">
      <c r="B3270" t="s">
        <v>990</v>
      </c>
    </row>
    <row r="3271" spans="2:2" x14ac:dyDescent="0.2">
      <c r="B3271" t="s">
        <v>858</v>
      </c>
    </row>
    <row r="3272" spans="2:2" x14ac:dyDescent="0.2">
      <c r="B3272" t="s">
        <v>912</v>
      </c>
    </row>
    <row r="3273" spans="2:2" x14ac:dyDescent="0.2">
      <c r="B3273" t="s">
        <v>860</v>
      </c>
    </row>
    <row r="3274" spans="2:2" x14ac:dyDescent="0.2">
      <c r="B3274" t="s">
        <v>854</v>
      </c>
    </row>
    <row r="3275" spans="2:2" x14ac:dyDescent="0.2">
      <c r="B3275" t="s">
        <v>893</v>
      </c>
    </row>
    <row r="3276" spans="2:2" x14ac:dyDescent="0.2">
      <c r="B3276" t="s">
        <v>884</v>
      </c>
    </row>
    <row r="3277" spans="2:2" x14ac:dyDescent="0.2">
      <c r="B3277" t="s">
        <v>1092</v>
      </c>
    </row>
    <row r="3278" spans="2:2" x14ac:dyDescent="0.2">
      <c r="B3278" t="s">
        <v>858</v>
      </c>
    </row>
    <row r="3279" spans="2:2" x14ac:dyDescent="0.2">
      <c r="B3279" t="s">
        <v>912</v>
      </c>
    </row>
    <row r="3280" spans="2:2" x14ac:dyDescent="0.2">
      <c r="B3280" t="s">
        <v>860</v>
      </c>
    </row>
    <row r="3281" spans="2:2" x14ac:dyDescent="0.2">
      <c r="B3281" t="s">
        <v>854</v>
      </c>
    </row>
    <row r="3282" spans="2:2" x14ac:dyDescent="0.2">
      <c r="B3282" t="s">
        <v>937</v>
      </c>
    </row>
    <row r="3283" spans="2:2" x14ac:dyDescent="0.2">
      <c r="B3283" t="s">
        <v>873</v>
      </c>
    </row>
    <row r="3284" spans="2:2" x14ac:dyDescent="0.2">
      <c r="B3284" t="s">
        <v>1031</v>
      </c>
    </row>
    <row r="3285" spans="2:2" x14ac:dyDescent="0.2">
      <c r="B3285" t="s">
        <v>871</v>
      </c>
    </row>
    <row r="3286" spans="2:2" x14ac:dyDescent="0.2">
      <c r="B3286" t="s">
        <v>912</v>
      </c>
    </row>
    <row r="3287" spans="2:2" x14ac:dyDescent="0.2">
      <c r="B3287" t="s">
        <v>860</v>
      </c>
    </row>
    <row r="3288" spans="2:2" x14ac:dyDescent="0.2">
      <c r="B3288" t="s">
        <v>854</v>
      </c>
    </row>
    <row r="3289" spans="2:2" x14ac:dyDescent="0.2">
      <c r="B3289" t="s">
        <v>893</v>
      </c>
    </row>
    <row r="3290" spans="2:2" x14ac:dyDescent="0.2">
      <c r="B3290" t="s">
        <v>884</v>
      </c>
    </row>
    <row r="3291" spans="2:2" x14ac:dyDescent="0.2">
      <c r="B3291" t="s">
        <v>1093</v>
      </c>
    </row>
    <row r="3292" spans="2:2" x14ac:dyDescent="0.2">
      <c r="B3292" t="s">
        <v>858</v>
      </c>
    </row>
    <row r="3293" spans="2:2" x14ac:dyDescent="0.2">
      <c r="B3293" t="s">
        <v>912</v>
      </c>
    </row>
    <row r="3294" spans="2:2" x14ac:dyDescent="0.2">
      <c r="B3294" t="s">
        <v>860</v>
      </c>
    </row>
    <row r="3295" spans="2:2" x14ac:dyDescent="0.2">
      <c r="B3295" t="s">
        <v>854</v>
      </c>
    </row>
    <row r="3296" spans="2:2" x14ac:dyDescent="0.2">
      <c r="B3296" t="s">
        <v>898</v>
      </c>
    </row>
    <row r="3297" spans="2:2" x14ac:dyDescent="0.2">
      <c r="B3297" t="s">
        <v>881</v>
      </c>
    </row>
    <row r="3298" spans="2:2" x14ac:dyDescent="0.2">
      <c r="B3298" t="s">
        <v>963</v>
      </c>
    </row>
    <row r="3299" spans="2:2" x14ac:dyDescent="0.2">
      <c r="B3299" t="s">
        <v>858</v>
      </c>
    </row>
    <row r="3300" spans="2:2" x14ac:dyDescent="0.2">
      <c r="B3300" t="s">
        <v>912</v>
      </c>
    </row>
    <row r="3301" spans="2:2" x14ac:dyDescent="0.2">
      <c r="B3301" t="s">
        <v>860</v>
      </c>
    </row>
    <row r="3302" spans="2:2" x14ac:dyDescent="0.2">
      <c r="B3302" t="s">
        <v>854</v>
      </c>
    </row>
    <row r="3303" spans="2:2" x14ac:dyDescent="0.2">
      <c r="B3303" t="s">
        <v>866</v>
      </c>
    </row>
    <row r="3304" spans="2:2" x14ac:dyDescent="0.2">
      <c r="B3304" t="s">
        <v>856</v>
      </c>
    </row>
    <row r="3305" spans="2:2" x14ac:dyDescent="0.2">
      <c r="B3305" t="s">
        <v>1013</v>
      </c>
    </row>
    <row r="3306" spans="2:2" x14ac:dyDescent="0.2">
      <c r="B3306" t="s">
        <v>858</v>
      </c>
    </row>
    <row r="3307" spans="2:2" x14ac:dyDescent="0.2">
      <c r="B3307" t="s">
        <v>912</v>
      </c>
    </row>
    <row r="3308" spans="2:2" x14ac:dyDescent="0.2">
      <c r="B3308" t="s">
        <v>860</v>
      </c>
    </row>
    <row r="3309" spans="2:2" x14ac:dyDescent="0.2">
      <c r="B3309" t="s">
        <v>854</v>
      </c>
    </row>
    <row r="3310" spans="2:2" x14ac:dyDescent="0.2">
      <c r="B3310" t="s">
        <v>921</v>
      </c>
    </row>
    <row r="3311" spans="2:2" x14ac:dyDescent="0.2">
      <c r="B3311" t="s">
        <v>869</v>
      </c>
    </row>
    <row r="3312" spans="2:2" x14ac:dyDescent="0.2">
      <c r="B3312" t="s">
        <v>1094</v>
      </c>
    </row>
    <row r="3313" spans="2:2" x14ac:dyDescent="0.2">
      <c r="B3313" t="s">
        <v>858</v>
      </c>
    </row>
    <row r="3314" spans="2:2" x14ac:dyDescent="0.2">
      <c r="B3314" t="s">
        <v>912</v>
      </c>
    </row>
    <row r="3315" spans="2:2" x14ac:dyDescent="0.2">
      <c r="B3315" t="s">
        <v>860</v>
      </c>
    </row>
    <row r="3316" spans="2:2" x14ac:dyDescent="0.2">
      <c r="B3316" t="s">
        <v>854</v>
      </c>
    </row>
    <row r="3317" spans="2:2" x14ac:dyDescent="0.2">
      <c r="B3317" t="s">
        <v>886</v>
      </c>
    </row>
    <row r="3318" spans="2:2" x14ac:dyDescent="0.2">
      <c r="B3318" t="s">
        <v>887</v>
      </c>
    </row>
    <row r="3319" spans="2:2" x14ac:dyDescent="0.2">
      <c r="B3319" t="s">
        <v>885</v>
      </c>
    </row>
    <row r="3320" spans="2:2" x14ac:dyDescent="0.2">
      <c r="B3320" t="s">
        <v>858</v>
      </c>
    </row>
    <row r="3321" spans="2:2" x14ac:dyDescent="0.2">
      <c r="B3321" t="s">
        <v>912</v>
      </c>
    </row>
    <row r="3322" spans="2:2" x14ac:dyDescent="0.2">
      <c r="B3322" t="s">
        <v>860</v>
      </c>
    </row>
    <row r="3323" spans="2:2" x14ac:dyDescent="0.2">
      <c r="B3323" t="s">
        <v>854</v>
      </c>
    </row>
    <row r="3324" spans="2:2" x14ac:dyDescent="0.2">
      <c r="B3324" t="s">
        <v>864</v>
      </c>
    </row>
    <row r="3325" spans="2:2" x14ac:dyDescent="0.2">
      <c r="B3325" t="s">
        <v>862</v>
      </c>
    </row>
    <row r="3326" spans="2:2" x14ac:dyDescent="0.2">
      <c r="B3326" t="s">
        <v>1068</v>
      </c>
    </row>
    <row r="3327" spans="2:2" x14ac:dyDescent="0.2">
      <c r="B3327" t="s">
        <v>871</v>
      </c>
    </row>
    <row r="3328" spans="2:2" x14ac:dyDescent="0.2">
      <c r="B3328" t="s">
        <v>912</v>
      </c>
    </row>
    <row r="3329" spans="2:2" x14ac:dyDescent="0.2">
      <c r="B3329" t="s">
        <v>860</v>
      </c>
    </row>
    <row r="3330" spans="2:2" x14ac:dyDescent="0.2">
      <c r="B3330" t="s">
        <v>854</v>
      </c>
    </row>
    <row r="3331" spans="2:2" x14ac:dyDescent="0.2">
      <c r="B3331" t="s">
        <v>984</v>
      </c>
    </row>
    <row r="3332" spans="2:2" x14ac:dyDescent="0.2">
      <c r="B3332" t="s">
        <v>856</v>
      </c>
    </row>
    <row r="3333" spans="2:2" x14ac:dyDescent="0.2">
      <c r="B3333" t="s">
        <v>1041</v>
      </c>
    </row>
    <row r="3334" spans="2:2" x14ac:dyDescent="0.2">
      <c r="B3334" t="s">
        <v>871</v>
      </c>
    </row>
    <row r="3335" spans="2:2" x14ac:dyDescent="0.2">
      <c r="B3335" t="s">
        <v>912</v>
      </c>
    </row>
    <row r="3336" spans="2:2" x14ac:dyDescent="0.2">
      <c r="B3336" t="s">
        <v>860</v>
      </c>
    </row>
    <row r="3337" spans="2:2" x14ac:dyDescent="0.2">
      <c r="B3337" t="s">
        <v>854</v>
      </c>
    </row>
    <row r="3338" spans="2:2" x14ac:dyDescent="0.2">
      <c r="B3338" t="s">
        <v>893</v>
      </c>
    </row>
    <row r="3339" spans="2:2" x14ac:dyDescent="0.2">
      <c r="B3339" t="s">
        <v>884</v>
      </c>
    </row>
    <row r="3340" spans="2:2" x14ac:dyDescent="0.2">
      <c r="B3340" t="s">
        <v>918</v>
      </c>
    </row>
    <row r="3341" spans="2:2" x14ac:dyDescent="0.2">
      <c r="B3341" t="s">
        <v>871</v>
      </c>
    </row>
    <row r="3342" spans="2:2" x14ac:dyDescent="0.2">
      <c r="B3342" t="s">
        <v>912</v>
      </c>
    </row>
    <row r="3343" spans="2:2" x14ac:dyDescent="0.2">
      <c r="B3343" t="s">
        <v>860</v>
      </c>
    </row>
    <row r="3344" spans="2:2" x14ac:dyDescent="0.2">
      <c r="B3344" t="s">
        <v>854</v>
      </c>
    </row>
    <row r="3345" spans="2:2" x14ac:dyDescent="0.2">
      <c r="B3345" t="s">
        <v>868</v>
      </c>
    </row>
    <row r="3346" spans="2:2" x14ac:dyDescent="0.2">
      <c r="B3346" t="s">
        <v>869</v>
      </c>
    </row>
    <row r="3347" spans="2:2" x14ac:dyDescent="0.2">
      <c r="B3347" t="s">
        <v>1008</v>
      </c>
    </row>
    <row r="3348" spans="2:2" x14ac:dyDescent="0.2">
      <c r="B3348" t="s">
        <v>858</v>
      </c>
    </row>
    <row r="3349" spans="2:2" x14ac:dyDescent="0.2">
      <c r="B3349" t="s">
        <v>859</v>
      </c>
    </row>
    <row r="3350" spans="2:2" x14ac:dyDescent="0.2">
      <c r="B3350" t="s">
        <v>860</v>
      </c>
    </row>
    <row r="3351" spans="2:2" x14ac:dyDescent="0.2">
      <c r="B3351" t="s">
        <v>854</v>
      </c>
    </row>
    <row r="3352" spans="2:2" x14ac:dyDescent="0.2">
      <c r="B3352" t="s">
        <v>914</v>
      </c>
    </row>
    <row r="3353" spans="2:2" x14ac:dyDescent="0.2">
      <c r="B3353" t="s">
        <v>862</v>
      </c>
    </row>
    <row r="3354" spans="2:2" x14ac:dyDescent="0.2">
      <c r="B3354" t="s">
        <v>1033</v>
      </c>
    </row>
    <row r="3355" spans="2:2" x14ac:dyDescent="0.2">
      <c r="B3355" t="s">
        <v>858</v>
      </c>
    </row>
    <row r="3356" spans="2:2" x14ac:dyDescent="0.2">
      <c r="B3356" t="s">
        <v>912</v>
      </c>
    </row>
    <row r="3357" spans="2:2" x14ac:dyDescent="0.2">
      <c r="B3357" t="s">
        <v>860</v>
      </c>
    </row>
    <row r="3358" spans="2:2" x14ac:dyDescent="0.2">
      <c r="B3358" t="s">
        <v>854</v>
      </c>
    </row>
    <row r="3359" spans="2:2" x14ac:dyDescent="0.2">
      <c r="B3359" t="s">
        <v>896</v>
      </c>
    </row>
    <row r="3360" spans="2:2" x14ac:dyDescent="0.2">
      <c r="B3360" t="s">
        <v>869</v>
      </c>
    </row>
    <row r="3361" spans="2:2" x14ac:dyDescent="0.2">
      <c r="B3361" t="s">
        <v>1095</v>
      </c>
    </row>
    <row r="3362" spans="2:2" x14ac:dyDescent="0.2">
      <c r="B3362" t="s">
        <v>871</v>
      </c>
    </row>
    <row r="3363" spans="2:2" x14ac:dyDescent="0.2">
      <c r="B3363" t="s">
        <v>912</v>
      </c>
    </row>
    <row r="3364" spans="2:2" x14ac:dyDescent="0.2">
      <c r="B3364" t="s">
        <v>860</v>
      </c>
    </row>
    <row r="3365" spans="2:2" x14ac:dyDescent="0.2">
      <c r="B3365" t="s">
        <v>854</v>
      </c>
    </row>
    <row r="3366" spans="2:2" x14ac:dyDescent="0.2">
      <c r="B3366" t="s">
        <v>955</v>
      </c>
    </row>
    <row r="3367" spans="2:2" x14ac:dyDescent="0.2">
      <c r="B3367" t="s">
        <v>856</v>
      </c>
    </row>
    <row r="3368" spans="2:2" x14ac:dyDescent="0.2">
      <c r="B3368" t="s">
        <v>1096</v>
      </c>
    </row>
    <row r="3369" spans="2:2" x14ac:dyDescent="0.2">
      <c r="B3369" t="s">
        <v>871</v>
      </c>
    </row>
    <row r="3370" spans="2:2" x14ac:dyDescent="0.2">
      <c r="B3370" t="s">
        <v>912</v>
      </c>
    </row>
    <row r="3371" spans="2:2" x14ac:dyDescent="0.2">
      <c r="B3371" t="s">
        <v>860</v>
      </c>
    </row>
    <row r="3372" spans="2:2" x14ac:dyDescent="0.2">
      <c r="B3372" t="s">
        <v>854</v>
      </c>
    </row>
    <row r="3373" spans="2:2" x14ac:dyDescent="0.2">
      <c r="B3373" t="s">
        <v>886</v>
      </c>
    </row>
    <row r="3374" spans="2:2" x14ac:dyDescent="0.2">
      <c r="B3374" t="s">
        <v>887</v>
      </c>
    </row>
    <row r="3375" spans="2:2" x14ac:dyDescent="0.2">
      <c r="B3375" t="s">
        <v>1016</v>
      </c>
    </row>
    <row r="3376" spans="2:2" x14ac:dyDescent="0.2">
      <c r="B3376" t="s">
        <v>858</v>
      </c>
    </row>
    <row r="3377" spans="2:2" x14ac:dyDescent="0.2">
      <c r="B3377" t="s">
        <v>912</v>
      </c>
    </row>
    <row r="3378" spans="2:2" x14ac:dyDescent="0.2">
      <c r="B3378" t="s">
        <v>860</v>
      </c>
    </row>
    <row r="3379" spans="2:2" x14ac:dyDescent="0.2">
      <c r="B3379" t="s">
        <v>854</v>
      </c>
    </row>
    <row r="3380" spans="2:2" x14ac:dyDescent="0.2">
      <c r="B3380" t="s">
        <v>937</v>
      </c>
    </row>
    <row r="3381" spans="2:2" x14ac:dyDescent="0.2">
      <c r="B3381" t="s">
        <v>873</v>
      </c>
    </row>
    <row r="3382" spans="2:2" x14ac:dyDescent="0.2">
      <c r="B3382" t="s">
        <v>1097</v>
      </c>
    </row>
    <row r="3383" spans="2:2" x14ac:dyDescent="0.2">
      <c r="B3383" t="s">
        <v>871</v>
      </c>
    </row>
    <row r="3384" spans="2:2" x14ac:dyDescent="0.2">
      <c r="B3384" t="s">
        <v>912</v>
      </c>
    </row>
    <row r="3385" spans="2:2" x14ac:dyDescent="0.2">
      <c r="B3385" t="s">
        <v>860</v>
      </c>
    </row>
    <row r="3386" spans="2:2" x14ac:dyDescent="0.2">
      <c r="B3386" t="s">
        <v>854</v>
      </c>
    </row>
    <row r="3387" spans="2:2" x14ac:dyDescent="0.2">
      <c r="B3387" t="s">
        <v>977</v>
      </c>
    </row>
    <row r="3388" spans="2:2" x14ac:dyDescent="0.2">
      <c r="B3388" t="s">
        <v>862</v>
      </c>
    </row>
    <row r="3389" spans="2:2" x14ac:dyDescent="0.2">
      <c r="B3389" t="s">
        <v>1040</v>
      </c>
    </row>
    <row r="3390" spans="2:2" x14ac:dyDescent="0.2">
      <c r="B3390" t="s">
        <v>871</v>
      </c>
    </row>
    <row r="3391" spans="2:2" x14ac:dyDescent="0.2">
      <c r="B3391" t="s">
        <v>859</v>
      </c>
    </row>
    <row r="3392" spans="2:2" x14ac:dyDescent="0.2">
      <c r="B3392" t="s">
        <v>860</v>
      </c>
    </row>
    <row r="3393" spans="2:2" x14ac:dyDescent="0.2">
      <c r="B3393" t="s">
        <v>854</v>
      </c>
    </row>
    <row r="3394" spans="2:2" x14ac:dyDescent="0.2">
      <c r="B3394" t="s">
        <v>868</v>
      </c>
    </row>
    <row r="3395" spans="2:2" x14ac:dyDescent="0.2">
      <c r="B3395" t="s">
        <v>869</v>
      </c>
    </row>
    <row r="3396" spans="2:2" x14ac:dyDescent="0.2">
      <c r="B3396" t="s">
        <v>971</v>
      </c>
    </row>
    <row r="3397" spans="2:2" x14ac:dyDescent="0.2">
      <c r="B3397" t="s">
        <v>871</v>
      </c>
    </row>
    <row r="3398" spans="2:2" x14ac:dyDescent="0.2">
      <c r="B3398" t="s">
        <v>912</v>
      </c>
    </row>
    <row r="3399" spans="2:2" x14ac:dyDescent="0.2">
      <c r="B3399" t="s">
        <v>860</v>
      </c>
    </row>
    <row r="3400" spans="2:2" x14ac:dyDescent="0.2">
      <c r="B3400" t="s">
        <v>854</v>
      </c>
    </row>
    <row r="3401" spans="2:2" x14ac:dyDescent="0.2">
      <c r="B3401" t="s">
        <v>880</v>
      </c>
    </row>
    <row r="3402" spans="2:2" x14ac:dyDescent="0.2">
      <c r="B3402" t="s">
        <v>881</v>
      </c>
    </row>
    <row r="3403" spans="2:2" x14ac:dyDescent="0.2">
      <c r="B3403" t="s">
        <v>992</v>
      </c>
    </row>
    <row r="3404" spans="2:2" x14ac:dyDescent="0.2">
      <c r="B3404" t="s">
        <v>858</v>
      </c>
    </row>
    <row r="3405" spans="2:2" x14ac:dyDescent="0.2">
      <c r="B3405" t="s">
        <v>912</v>
      </c>
    </row>
    <row r="3406" spans="2:2" x14ac:dyDescent="0.2">
      <c r="B3406" t="s">
        <v>860</v>
      </c>
    </row>
    <row r="3407" spans="2:2" x14ac:dyDescent="0.2">
      <c r="B3407" t="s">
        <v>854</v>
      </c>
    </row>
    <row r="3408" spans="2:2" x14ac:dyDescent="0.2">
      <c r="B3408" t="s">
        <v>909</v>
      </c>
    </row>
    <row r="3409" spans="2:2" x14ac:dyDescent="0.2">
      <c r="B3409" t="s">
        <v>856</v>
      </c>
    </row>
    <row r="3410" spans="2:2" x14ac:dyDescent="0.2">
      <c r="B3410" t="s">
        <v>1035</v>
      </c>
    </row>
    <row r="3411" spans="2:2" x14ac:dyDescent="0.2">
      <c r="B3411" t="s">
        <v>871</v>
      </c>
    </row>
    <row r="3412" spans="2:2" x14ac:dyDescent="0.2">
      <c r="B3412" t="s">
        <v>912</v>
      </c>
    </row>
    <row r="3413" spans="2:2" x14ac:dyDescent="0.2">
      <c r="B3413" t="s">
        <v>860</v>
      </c>
    </row>
    <row r="3414" spans="2:2" x14ac:dyDescent="0.2">
      <c r="B3414" t="s">
        <v>854</v>
      </c>
    </row>
    <row r="3415" spans="2:2" x14ac:dyDescent="0.2">
      <c r="B3415" t="s">
        <v>906</v>
      </c>
    </row>
    <row r="3416" spans="2:2" x14ac:dyDescent="0.2">
      <c r="B3416" t="s">
        <v>869</v>
      </c>
    </row>
    <row r="3417" spans="2:2" x14ac:dyDescent="0.2">
      <c r="B3417" t="s">
        <v>878</v>
      </c>
    </row>
    <row r="3418" spans="2:2" x14ac:dyDescent="0.2">
      <c r="B3418" t="s">
        <v>858</v>
      </c>
    </row>
    <row r="3419" spans="2:2" x14ac:dyDescent="0.2">
      <c r="B3419" t="s">
        <v>859</v>
      </c>
    </row>
    <row r="3420" spans="2:2" x14ac:dyDescent="0.2">
      <c r="B3420" t="s">
        <v>860</v>
      </c>
    </row>
    <row r="3421" spans="2:2" x14ac:dyDescent="0.2">
      <c r="B3421" t="s">
        <v>854</v>
      </c>
    </row>
    <row r="3422" spans="2:2" x14ac:dyDescent="0.2">
      <c r="B3422" t="s">
        <v>970</v>
      </c>
    </row>
    <row r="3423" spans="2:2" x14ac:dyDescent="0.2">
      <c r="B3423" t="s">
        <v>881</v>
      </c>
    </row>
    <row r="3424" spans="2:2" x14ac:dyDescent="0.2">
      <c r="B3424" t="s">
        <v>1098</v>
      </c>
    </row>
    <row r="3425" spans="2:2" x14ac:dyDescent="0.2">
      <c r="B3425" t="s">
        <v>858</v>
      </c>
    </row>
    <row r="3426" spans="2:2" x14ac:dyDescent="0.2">
      <c r="B3426" t="s">
        <v>912</v>
      </c>
    </row>
    <row r="3427" spans="2:2" x14ac:dyDescent="0.2">
      <c r="B3427" t="s">
        <v>860</v>
      </c>
    </row>
    <row r="3428" spans="2:2" x14ac:dyDescent="0.2">
      <c r="B3428" t="s">
        <v>854</v>
      </c>
    </row>
    <row r="3429" spans="2:2" x14ac:dyDescent="0.2">
      <c r="B3429" t="s">
        <v>906</v>
      </c>
    </row>
    <row r="3430" spans="2:2" x14ac:dyDescent="0.2">
      <c r="B3430" t="s">
        <v>869</v>
      </c>
    </row>
    <row r="3431" spans="2:2" x14ac:dyDescent="0.2">
      <c r="B3431" t="s">
        <v>1017</v>
      </c>
    </row>
    <row r="3432" spans="2:2" x14ac:dyDescent="0.2">
      <c r="B3432" t="s">
        <v>871</v>
      </c>
    </row>
    <row r="3433" spans="2:2" x14ac:dyDescent="0.2">
      <c r="B3433" t="s">
        <v>859</v>
      </c>
    </row>
    <row r="3434" spans="2:2" x14ac:dyDescent="0.2">
      <c r="B3434" t="s">
        <v>860</v>
      </c>
    </row>
    <row r="3435" spans="2:2" x14ac:dyDescent="0.2">
      <c r="B3435" t="s">
        <v>854</v>
      </c>
    </row>
    <row r="3436" spans="2:2" x14ac:dyDescent="0.2">
      <c r="B3436" t="s">
        <v>900</v>
      </c>
    </row>
    <row r="3437" spans="2:2" x14ac:dyDescent="0.2">
      <c r="B3437" t="s">
        <v>887</v>
      </c>
    </row>
    <row r="3438" spans="2:2" x14ac:dyDescent="0.2">
      <c r="B3438" t="s">
        <v>895</v>
      </c>
    </row>
    <row r="3439" spans="2:2" x14ac:dyDescent="0.2">
      <c r="B3439" t="s">
        <v>858</v>
      </c>
    </row>
    <row r="3440" spans="2:2" x14ac:dyDescent="0.2">
      <c r="B3440" t="s">
        <v>859</v>
      </c>
    </row>
    <row r="3441" spans="2:2" x14ac:dyDescent="0.2">
      <c r="B3441" t="s">
        <v>860</v>
      </c>
    </row>
    <row r="3442" spans="2:2" x14ac:dyDescent="0.2">
      <c r="B3442" t="s">
        <v>854</v>
      </c>
    </row>
    <row r="3443" spans="2:2" x14ac:dyDescent="0.2">
      <c r="B3443" t="s">
        <v>893</v>
      </c>
    </row>
    <row r="3444" spans="2:2" x14ac:dyDescent="0.2">
      <c r="B3444" t="s">
        <v>884</v>
      </c>
    </row>
    <row r="3445" spans="2:2" x14ac:dyDescent="0.2">
      <c r="B3445" t="s">
        <v>1068</v>
      </c>
    </row>
    <row r="3446" spans="2:2" x14ac:dyDescent="0.2">
      <c r="B3446" t="s">
        <v>871</v>
      </c>
    </row>
    <row r="3447" spans="2:2" x14ac:dyDescent="0.2">
      <c r="B3447" t="s">
        <v>912</v>
      </c>
    </row>
    <row r="3448" spans="2:2" x14ac:dyDescent="0.2">
      <c r="B3448" t="s">
        <v>860</v>
      </c>
    </row>
    <row r="3449" spans="2:2" x14ac:dyDescent="0.2">
      <c r="B3449" t="s">
        <v>854</v>
      </c>
    </row>
    <row r="3450" spans="2:2" x14ac:dyDescent="0.2">
      <c r="B3450" t="s">
        <v>970</v>
      </c>
    </row>
    <row r="3451" spans="2:2" x14ac:dyDescent="0.2">
      <c r="B3451" t="s">
        <v>881</v>
      </c>
    </row>
    <row r="3452" spans="2:2" x14ac:dyDescent="0.2">
      <c r="B3452" t="s">
        <v>1001</v>
      </c>
    </row>
    <row r="3453" spans="2:2" x14ac:dyDescent="0.2">
      <c r="B3453" t="s">
        <v>858</v>
      </c>
    </row>
    <row r="3454" spans="2:2" x14ac:dyDescent="0.2">
      <c r="B3454" t="s">
        <v>912</v>
      </c>
    </row>
    <row r="3455" spans="2:2" x14ac:dyDescent="0.2">
      <c r="B3455" t="s">
        <v>860</v>
      </c>
    </row>
    <row r="3456" spans="2:2" x14ac:dyDescent="0.2">
      <c r="B3456" t="s">
        <v>854</v>
      </c>
    </row>
    <row r="3457" spans="2:2" x14ac:dyDescent="0.2">
      <c r="B3457" t="s">
        <v>970</v>
      </c>
    </row>
    <row r="3458" spans="2:2" x14ac:dyDescent="0.2">
      <c r="B3458" t="s">
        <v>881</v>
      </c>
    </row>
    <row r="3459" spans="2:2" x14ac:dyDescent="0.2">
      <c r="B3459" t="s">
        <v>1099</v>
      </c>
    </row>
    <row r="3460" spans="2:2" x14ac:dyDescent="0.2">
      <c r="B3460" t="s">
        <v>871</v>
      </c>
    </row>
    <row r="3461" spans="2:2" x14ac:dyDescent="0.2">
      <c r="B3461" t="s">
        <v>912</v>
      </c>
    </row>
    <row r="3462" spans="2:2" x14ac:dyDescent="0.2">
      <c r="B3462" t="s">
        <v>860</v>
      </c>
    </row>
    <row r="3463" spans="2:2" x14ac:dyDescent="0.2">
      <c r="B3463" t="s">
        <v>854</v>
      </c>
    </row>
    <row r="3464" spans="2:2" x14ac:dyDescent="0.2">
      <c r="B3464" t="s">
        <v>864</v>
      </c>
    </row>
    <row r="3465" spans="2:2" x14ac:dyDescent="0.2">
      <c r="B3465" t="s">
        <v>862</v>
      </c>
    </row>
    <row r="3466" spans="2:2" x14ac:dyDescent="0.2">
      <c r="B3466" t="s">
        <v>1018</v>
      </c>
    </row>
    <row r="3467" spans="2:2" x14ac:dyDescent="0.2">
      <c r="B3467" t="s">
        <v>871</v>
      </c>
    </row>
    <row r="3468" spans="2:2" x14ac:dyDescent="0.2">
      <c r="B3468" t="s">
        <v>912</v>
      </c>
    </row>
    <row r="3469" spans="2:2" x14ac:dyDescent="0.2">
      <c r="B3469" t="s">
        <v>860</v>
      </c>
    </row>
    <row r="3470" spans="2:2" x14ac:dyDescent="0.2">
      <c r="B3470" t="s">
        <v>854</v>
      </c>
    </row>
    <row r="3471" spans="2:2" x14ac:dyDescent="0.2">
      <c r="B3471" t="s">
        <v>866</v>
      </c>
    </row>
    <row r="3472" spans="2:2" x14ac:dyDescent="0.2">
      <c r="B3472" t="s">
        <v>856</v>
      </c>
    </row>
    <row r="3473" spans="2:2" x14ac:dyDescent="0.2">
      <c r="B3473" t="s">
        <v>941</v>
      </c>
    </row>
    <row r="3474" spans="2:2" x14ac:dyDescent="0.2">
      <c r="B3474" t="s">
        <v>858</v>
      </c>
    </row>
    <row r="3475" spans="2:2" x14ac:dyDescent="0.2">
      <c r="B3475" t="s">
        <v>859</v>
      </c>
    </row>
    <row r="3476" spans="2:2" x14ac:dyDescent="0.2">
      <c r="B3476" t="s">
        <v>860</v>
      </c>
    </row>
    <row r="3477" spans="2:2" x14ac:dyDescent="0.2">
      <c r="B3477" t="s">
        <v>854</v>
      </c>
    </row>
    <row r="3478" spans="2:2" x14ac:dyDescent="0.2">
      <c r="B3478" t="s">
        <v>898</v>
      </c>
    </row>
    <row r="3479" spans="2:2" x14ac:dyDescent="0.2">
      <c r="B3479" t="s">
        <v>881</v>
      </c>
    </row>
    <row r="3480" spans="2:2" x14ac:dyDescent="0.2">
      <c r="B3480" t="s">
        <v>908</v>
      </c>
    </row>
    <row r="3481" spans="2:2" x14ac:dyDescent="0.2">
      <c r="B3481" t="s">
        <v>871</v>
      </c>
    </row>
    <row r="3482" spans="2:2" x14ac:dyDescent="0.2">
      <c r="B3482" t="s">
        <v>912</v>
      </c>
    </row>
    <row r="3483" spans="2:2" x14ac:dyDescent="0.2">
      <c r="B3483" t="s">
        <v>860</v>
      </c>
    </row>
    <row r="3484" spans="2:2" x14ac:dyDescent="0.2">
      <c r="B3484" t="s">
        <v>854</v>
      </c>
    </row>
    <row r="3485" spans="2:2" x14ac:dyDescent="0.2">
      <c r="B3485" t="s">
        <v>1000</v>
      </c>
    </row>
    <row r="3486" spans="2:2" x14ac:dyDescent="0.2">
      <c r="B3486" t="s">
        <v>884</v>
      </c>
    </row>
    <row r="3487" spans="2:2" x14ac:dyDescent="0.2">
      <c r="B3487" t="s">
        <v>894</v>
      </c>
    </row>
    <row r="3488" spans="2:2" x14ac:dyDescent="0.2">
      <c r="B3488" t="s">
        <v>871</v>
      </c>
    </row>
    <row r="3489" spans="2:2" x14ac:dyDescent="0.2">
      <c r="B3489" t="s">
        <v>912</v>
      </c>
    </row>
    <row r="3490" spans="2:2" x14ac:dyDescent="0.2">
      <c r="B3490" t="s">
        <v>860</v>
      </c>
    </row>
    <row r="3491" spans="2:2" x14ac:dyDescent="0.2">
      <c r="B3491" t="s">
        <v>854</v>
      </c>
    </row>
    <row r="3492" spans="2:2" x14ac:dyDescent="0.2">
      <c r="B3492" t="s">
        <v>898</v>
      </c>
    </row>
    <row r="3493" spans="2:2" x14ac:dyDescent="0.2">
      <c r="B3493" t="s">
        <v>881</v>
      </c>
    </row>
    <row r="3494" spans="2:2" x14ac:dyDescent="0.2">
      <c r="B3494" t="s">
        <v>1035</v>
      </c>
    </row>
    <row r="3495" spans="2:2" x14ac:dyDescent="0.2">
      <c r="B3495" t="s">
        <v>858</v>
      </c>
    </row>
    <row r="3496" spans="2:2" x14ac:dyDescent="0.2">
      <c r="B3496" t="s">
        <v>912</v>
      </c>
    </row>
    <row r="3497" spans="2:2" x14ac:dyDescent="0.2">
      <c r="B3497" t="s">
        <v>860</v>
      </c>
    </row>
    <row r="3498" spans="2:2" x14ac:dyDescent="0.2">
      <c r="B3498" t="s">
        <v>854</v>
      </c>
    </row>
    <row r="3499" spans="2:2" x14ac:dyDescent="0.2">
      <c r="B3499" t="s">
        <v>955</v>
      </c>
    </row>
    <row r="3500" spans="2:2" x14ac:dyDescent="0.2">
      <c r="B3500" t="s">
        <v>856</v>
      </c>
    </row>
    <row r="3501" spans="2:2" x14ac:dyDescent="0.2">
      <c r="B3501" t="s">
        <v>938</v>
      </c>
    </row>
    <row r="3502" spans="2:2" x14ac:dyDescent="0.2">
      <c r="B3502" t="s">
        <v>858</v>
      </c>
    </row>
    <row r="3503" spans="2:2" x14ac:dyDescent="0.2">
      <c r="B3503" t="s">
        <v>912</v>
      </c>
    </row>
    <row r="3504" spans="2:2" x14ac:dyDescent="0.2">
      <c r="B3504" t="s">
        <v>860</v>
      </c>
    </row>
    <row r="3505" spans="2:2" x14ac:dyDescent="0.2">
      <c r="B3505" t="s">
        <v>854</v>
      </c>
    </row>
    <row r="3506" spans="2:2" x14ac:dyDescent="0.2">
      <c r="B3506" t="s">
        <v>955</v>
      </c>
    </row>
    <row r="3507" spans="2:2" x14ac:dyDescent="0.2">
      <c r="B3507" t="s">
        <v>856</v>
      </c>
    </row>
    <row r="3508" spans="2:2" x14ac:dyDescent="0.2">
      <c r="B3508" t="s">
        <v>902</v>
      </c>
    </row>
    <row r="3509" spans="2:2" x14ac:dyDescent="0.2">
      <c r="B3509" t="s">
        <v>871</v>
      </c>
    </row>
    <row r="3510" spans="2:2" x14ac:dyDescent="0.2">
      <c r="B3510" t="s">
        <v>912</v>
      </c>
    </row>
    <row r="3511" spans="2:2" x14ac:dyDescent="0.2">
      <c r="B3511" t="s">
        <v>860</v>
      </c>
    </row>
    <row r="3512" spans="2:2" x14ac:dyDescent="0.2">
      <c r="B3512" t="s">
        <v>854</v>
      </c>
    </row>
    <row r="3513" spans="2:2" x14ac:dyDescent="0.2">
      <c r="B3513" t="s">
        <v>937</v>
      </c>
    </row>
    <row r="3514" spans="2:2" x14ac:dyDescent="0.2">
      <c r="B3514" t="s">
        <v>873</v>
      </c>
    </row>
    <row r="3515" spans="2:2" x14ac:dyDescent="0.2">
      <c r="B3515" t="s">
        <v>876</v>
      </c>
    </row>
    <row r="3516" spans="2:2" x14ac:dyDescent="0.2">
      <c r="B3516" t="s">
        <v>858</v>
      </c>
    </row>
    <row r="3517" spans="2:2" x14ac:dyDescent="0.2">
      <c r="B3517" t="s">
        <v>912</v>
      </c>
    </row>
    <row r="3518" spans="2:2" x14ac:dyDescent="0.2">
      <c r="B3518" t="s">
        <v>860</v>
      </c>
    </row>
    <row r="3519" spans="2:2" x14ac:dyDescent="0.2">
      <c r="B3519" t="s">
        <v>854</v>
      </c>
    </row>
    <row r="3520" spans="2:2" x14ac:dyDescent="0.2">
      <c r="B3520" t="s">
        <v>883</v>
      </c>
    </row>
    <row r="3521" spans="2:2" x14ac:dyDescent="0.2">
      <c r="B3521" t="s">
        <v>884</v>
      </c>
    </row>
    <row r="3522" spans="2:2" x14ac:dyDescent="0.2">
      <c r="B3522" t="s">
        <v>878</v>
      </c>
    </row>
    <row r="3523" spans="2:2" x14ac:dyDescent="0.2">
      <c r="B3523" t="s">
        <v>871</v>
      </c>
    </row>
    <row r="3524" spans="2:2" x14ac:dyDescent="0.2">
      <c r="B3524" t="s">
        <v>912</v>
      </c>
    </row>
    <row r="3525" spans="2:2" x14ac:dyDescent="0.2">
      <c r="B3525" t="s">
        <v>860</v>
      </c>
    </row>
    <row r="3526" spans="2:2" x14ac:dyDescent="0.2">
      <c r="B3526" t="s">
        <v>854</v>
      </c>
    </row>
    <row r="3527" spans="2:2" x14ac:dyDescent="0.2">
      <c r="B3527" t="s">
        <v>900</v>
      </c>
    </row>
    <row r="3528" spans="2:2" x14ac:dyDescent="0.2">
      <c r="B3528" t="s">
        <v>887</v>
      </c>
    </row>
    <row r="3529" spans="2:2" x14ac:dyDescent="0.2">
      <c r="B3529" t="s">
        <v>991</v>
      </c>
    </row>
    <row r="3530" spans="2:2" x14ac:dyDescent="0.2">
      <c r="B3530" t="s">
        <v>871</v>
      </c>
    </row>
    <row r="3531" spans="2:2" x14ac:dyDescent="0.2">
      <c r="B3531" t="s">
        <v>912</v>
      </c>
    </row>
    <row r="3532" spans="2:2" x14ac:dyDescent="0.2">
      <c r="B3532" t="s">
        <v>860</v>
      </c>
    </row>
    <row r="3533" spans="2:2" x14ac:dyDescent="0.2">
      <c r="B3533" t="s">
        <v>854</v>
      </c>
    </row>
    <row r="3534" spans="2:2" x14ac:dyDescent="0.2">
      <c r="B3534" t="s">
        <v>914</v>
      </c>
    </row>
    <row r="3535" spans="2:2" x14ac:dyDescent="0.2">
      <c r="B3535" t="s">
        <v>862</v>
      </c>
    </row>
    <row r="3536" spans="2:2" x14ac:dyDescent="0.2">
      <c r="B3536" t="s">
        <v>908</v>
      </c>
    </row>
    <row r="3537" spans="2:2" x14ac:dyDescent="0.2">
      <c r="B3537" t="s">
        <v>871</v>
      </c>
    </row>
    <row r="3538" spans="2:2" x14ac:dyDescent="0.2">
      <c r="B3538" t="s">
        <v>912</v>
      </c>
    </row>
    <row r="3539" spans="2:2" x14ac:dyDescent="0.2">
      <c r="B3539" t="s">
        <v>860</v>
      </c>
    </row>
    <row r="3540" spans="2:2" x14ac:dyDescent="0.2">
      <c r="B3540" t="s">
        <v>854</v>
      </c>
    </row>
    <row r="3541" spans="2:2" x14ac:dyDescent="0.2">
      <c r="B3541" t="s">
        <v>921</v>
      </c>
    </row>
    <row r="3542" spans="2:2" x14ac:dyDescent="0.2">
      <c r="B3542" t="s">
        <v>869</v>
      </c>
    </row>
    <row r="3543" spans="2:2" x14ac:dyDescent="0.2">
      <c r="B3543" t="s">
        <v>876</v>
      </c>
    </row>
    <row r="3544" spans="2:2" x14ac:dyDescent="0.2">
      <c r="B3544" t="s">
        <v>871</v>
      </c>
    </row>
    <row r="3545" spans="2:2" x14ac:dyDescent="0.2">
      <c r="B3545" t="s">
        <v>859</v>
      </c>
    </row>
    <row r="3546" spans="2:2" x14ac:dyDescent="0.2">
      <c r="B3546" t="s">
        <v>860</v>
      </c>
    </row>
    <row r="3547" spans="2:2" x14ac:dyDescent="0.2">
      <c r="B3547" t="s">
        <v>854</v>
      </c>
    </row>
    <row r="3548" spans="2:2" x14ac:dyDescent="0.2">
      <c r="B3548" t="s">
        <v>923</v>
      </c>
    </row>
    <row r="3549" spans="2:2" x14ac:dyDescent="0.2">
      <c r="B3549" t="s">
        <v>887</v>
      </c>
    </row>
    <row r="3550" spans="2:2" x14ac:dyDescent="0.2">
      <c r="B3550" t="s">
        <v>1100</v>
      </c>
    </row>
    <row r="3551" spans="2:2" x14ac:dyDescent="0.2">
      <c r="B3551" t="s">
        <v>871</v>
      </c>
    </row>
    <row r="3552" spans="2:2" x14ac:dyDescent="0.2">
      <c r="B3552" t="s">
        <v>912</v>
      </c>
    </row>
    <row r="3553" spans="2:2" x14ac:dyDescent="0.2">
      <c r="B3553" t="s">
        <v>860</v>
      </c>
    </row>
    <row r="3554" spans="2:2" x14ac:dyDescent="0.2">
      <c r="B3554" t="s">
        <v>854</v>
      </c>
    </row>
    <row r="3555" spans="2:2" x14ac:dyDescent="0.2">
      <c r="B3555" t="s">
        <v>906</v>
      </c>
    </row>
    <row r="3556" spans="2:2" x14ac:dyDescent="0.2">
      <c r="B3556" t="s">
        <v>869</v>
      </c>
    </row>
    <row r="3557" spans="2:2" x14ac:dyDescent="0.2">
      <c r="B3557" t="s">
        <v>941</v>
      </c>
    </row>
    <row r="3558" spans="2:2" x14ac:dyDescent="0.2">
      <c r="B3558" t="s">
        <v>871</v>
      </c>
    </row>
    <row r="3559" spans="2:2" x14ac:dyDescent="0.2">
      <c r="B3559" t="s">
        <v>912</v>
      </c>
    </row>
    <row r="3560" spans="2:2" x14ac:dyDescent="0.2">
      <c r="B3560" t="s">
        <v>860</v>
      </c>
    </row>
    <row r="3561" spans="2:2" x14ac:dyDescent="0.2">
      <c r="B3561" t="s">
        <v>854</v>
      </c>
    </row>
    <row r="3562" spans="2:2" x14ac:dyDescent="0.2">
      <c r="B3562" t="s">
        <v>948</v>
      </c>
    </row>
    <row r="3563" spans="2:2" x14ac:dyDescent="0.2">
      <c r="B3563" t="s">
        <v>887</v>
      </c>
    </row>
    <row r="3564" spans="2:2" x14ac:dyDescent="0.2">
      <c r="B3564" t="s">
        <v>1004</v>
      </c>
    </row>
    <row r="3565" spans="2:2" x14ac:dyDescent="0.2">
      <c r="B3565" t="s">
        <v>871</v>
      </c>
    </row>
    <row r="3566" spans="2:2" x14ac:dyDescent="0.2">
      <c r="B3566" t="s">
        <v>912</v>
      </c>
    </row>
    <row r="3567" spans="2:2" x14ac:dyDescent="0.2">
      <c r="B3567" t="s">
        <v>860</v>
      </c>
    </row>
    <row r="3568" spans="2:2" x14ac:dyDescent="0.2">
      <c r="B3568" t="s">
        <v>854</v>
      </c>
    </row>
    <row r="3569" spans="2:2" x14ac:dyDescent="0.2">
      <c r="B3569" t="s">
        <v>900</v>
      </c>
    </row>
    <row r="3570" spans="2:2" x14ac:dyDescent="0.2">
      <c r="B3570" t="s">
        <v>887</v>
      </c>
    </row>
    <row r="3571" spans="2:2" x14ac:dyDescent="0.2">
      <c r="B3571" t="s">
        <v>1035</v>
      </c>
    </row>
    <row r="3572" spans="2:2" x14ac:dyDescent="0.2">
      <c r="B3572" t="s">
        <v>871</v>
      </c>
    </row>
    <row r="3573" spans="2:2" x14ac:dyDescent="0.2">
      <c r="B3573" t="s">
        <v>912</v>
      </c>
    </row>
    <row r="3574" spans="2:2" x14ac:dyDescent="0.2">
      <c r="B3574" t="s">
        <v>860</v>
      </c>
    </row>
    <row r="3575" spans="2:2" x14ac:dyDescent="0.2">
      <c r="B3575" t="s">
        <v>854</v>
      </c>
    </row>
    <row r="3576" spans="2:2" x14ac:dyDescent="0.2">
      <c r="B3576" t="s">
        <v>890</v>
      </c>
    </row>
    <row r="3577" spans="2:2" x14ac:dyDescent="0.2">
      <c r="B3577" t="s">
        <v>887</v>
      </c>
    </row>
    <row r="3578" spans="2:2" x14ac:dyDescent="0.2">
      <c r="B3578" t="s">
        <v>1101</v>
      </c>
    </row>
    <row r="3579" spans="2:2" x14ac:dyDescent="0.2">
      <c r="B3579" t="s">
        <v>871</v>
      </c>
    </row>
    <row r="3580" spans="2:2" x14ac:dyDescent="0.2">
      <c r="B3580" t="s">
        <v>912</v>
      </c>
    </row>
    <row r="3581" spans="2:2" x14ac:dyDescent="0.2">
      <c r="B3581" t="s">
        <v>860</v>
      </c>
    </row>
    <row r="3582" spans="2:2" x14ac:dyDescent="0.2">
      <c r="B3582" t="s">
        <v>854</v>
      </c>
    </row>
    <row r="3583" spans="2:2" x14ac:dyDescent="0.2">
      <c r="B3583" t="s">
        <v>898</v>
      </c>
    </row>
    <row r="3584" spans="2:2" x14ac:dyDescent="0.2">
      <c r="B3584" t="s">
        <v>881</v>
      </c>
    </row>
    <row r="3585" spans="2:2" x14ac:dyDescent="0.2">
      <c r="B3585" t="s">
        <v>949</v>
      </c>
    </row>
    <row r="3586" spans="2:2" x14ac:dyDescent="0.2">
      <c r="B3586" t="s">
        <v>871</v>
      </c>
    </row>
    <row r="3587" spans="2:2" x14ac:dyDescent="0.2">
      <c r="B3587" t="s">
        <v>912</v>
      </c>
    </row>
    <row r="3588" spans="2:2" x14ac:dyDescent="0.2">
      <c r="B3588" t="s">
        <v>860</v>
      </c>
    </row>
    <row r="3589" spans="2:2" x14ac:dyDescent="0.2">
      <c r="B3589" t="s">
        <v>854</v>
      </c>
    </row>
    <row r="3590" spans="2:2" x14ac:dyDescent="0.2">
      <c r="B3590" t="s">
        <v>886</v>
      </c>
    </row>
    <row r="3591" spans="2:2" x14ac:dyDescent="0.2">
      <c r="B3591" t="s">
        <v>887</v>
      </c>
    </row>
    <row r="3592" spans="2:2" x14ac:dyDescent="0.2">
      <c r="B3592" t="s">
        <v>1030</v>
      </c>
    </row>
    <row r="3593" spans="2:2" x14ac:dyDescent="0.2">
      <c r="B3593" t="s">
        <v>871</v>
      </c>
    </row>
    <row r="3594" spans="2:2" x14ac:dyDescent="0.2">
      <c r="B3594" t="s">
        <v>912</v>
      </c>
    </row>
    <row r="3595" spans="2:2" x14ac:dyDescent="0.2">
      <c r="B3595" t="s">
        <v>860</v>
      </c>
    </row>
    <row r="3596" spans="2:2" x14ac:dyDescent="0.2">
      <c r="B3596" t="s">
        <v>854</v>
      </c>
    </row>
    <row r="3597" spans="2:2" x14ac:dyDescent="0.2">
      <c r="B3597" t="s">
        <v>970</v>
      </c>
    </row>
    <row r="3598" spans="2:2" x14ac:dyDescent="0.2">
      <c r="B3598" t="s">
        <v>881</v>
      </c>
    </row>
    <row r="3599" spans="2:2" x14ac:dyDescent="0.2">
      <c r="B3599" t="s">
        <v>876</v>
      </c>
    </row>
    <row r="3600" spans="2:2" x14ac:dyDescent="0.2">
      <c r="B3600" t="s">
        <v>858</v>
      </c>
    </row>
    <row r="3601" spans="2:2" x14ac:dyDescent="0.2">
      <c r="B3601" t="s">
        <v>912</v>
      </c>
    </row>
    <row r="3602" spans="2:2" x14ac:dyDescent="0.2">
      <c r="B3602" t="s">
        <v>860</v>
      </c>
    </row>
    <row r="3603" spans="2:2" x14ac:dyDescent="0.2">
      <c r="B3603" t="s">
        <v>854</v>
      </c>
    </row>
    <row r="3604" spans="2:2" x14ac:dyDescent="0.2">
      <c r="B3604" t="s">
        <v>900</v>
      </c>
    </row>
    <row r="3605" spans="2:2" x14ac:dyDescent="0.2">
      <c r="B3605" t="s">
        <v>887</v>
      </c>
    </row>
    <row r="3606" spans="2:2" x14ac:dyDescent="0.2">
      <c r="B3606" t="s">
        <v>882</v>
      </c>
    </row>
    <row r="3607" spans="2:2" x14ac:dyDescent="0.2">
      <c r="B3607" t="s">
        <v>858</v>
      </c>
    </row>
    <row r="3608" spans="2:2" x14ac:dyDescent="0.2">
      <c r="B3608" t="s">
        <v>912</v>
      </c>
    </row>
    <row r="3609" spans="2:2" x14ac:dyDescent="0.2">
      <c r="B3609" t="s">
        <v>860</v>
      </c>
    </row>
    <row r="3610" spans="2:2" x14ac:dyDescent="0.2">
      <c r="B3610" t="s">
        <v>854</v>
      </c>
    </row>
    <row r="3611" spans="2:2" x14ac:dyDescent="0.2">
      <c r="B3611" t="s">
        <v>872</v>
      </c>
    </row>
    <row r="3612" spans="2:2" x14ac:dyDescent="0.2">
      <c r="B3612" t="s">
        <v>873</v>
      </c>
    </row>
    <row r="3613" spans="2:2" x14ac:dyDescent="0.2">
      <c r="B3613" t="s">
        <v>944</v>
      </c>
    </row>
    <row r="3614" spans="2:2" x14ac:dyDescent="0.2">
      <c r="B3614" t="s">
        <v>871</v>
      </c>
    </row>
    <row r="3615" spans="2:2" x14ac:dyDescent="0.2">
      <c r="B3615" t="s">
        <v>912</v>
      </c>
    </row>
    <row r="3616" spans="2:2" x14ac:dyDescent="0.2">
      <c r="B3616" t="s">
        <v>860</v>
      </c>
    </row>
    <row r="3617" spans="2:2" x14ac:dyDescent="0.2">
      <c r="B3617" t="s">
        <v>854</v>
      </c>
    </row>
    <row r="3618" spans="2:2" x14ac:dyDescent="0.2">
      <c r="B3618" t="s">
        <v>909</v>
      </c>
    </row>
    <row r="3619" spans="2:2" x14ac:dyDescent="0.2">
      <c r="B3619" t="s">
        <v>856</v>
      </c>
    </row>
    <row r="3620" spans="2:2" x14ac:dyDescent="0.2">
      <c r="B3620" t="s">
        <v>917</v>
      </c>
    </row>
    <row r="3621" spans="2:2" x14ac:dyDescent="0.2">
      <c r="B3621" t="s">
        <v>871</v>
      </c>
    </row>
    <row r="3622" spans="2:2" x14ac:dyDescent="0.2">
      <c r="B3622" t="s">
        <v>912</v>
      </c>
    </row>
    <row r="3623" spans="2:2" x14ac:dyDescent="0.2">
      <c r="B3623" t="s">
        <v>860</v>
      </c>
    </row>
    <row r="3624" spans="2:2" x14ac:dyDescent="0.2">
      <c r="B3624" t="s">
        <v>854</v>
      </c>
    </row>
    <row r="3625" spans="2:2" x14ac:dyDescent="0.2">
      <c r="B3625" t="s">
        <v>872</v>
      </c>
    </row>
    <row r="3626" spans="2:2" x14ac:dyDescent="0.2">
      <c r="B3626" t="s">
        <v>873</v>
      </c>
    </row>
    <row r="3627" spans="2:2" x14ac:dyDescent="0.2">
      <c r="B3627" t="s">
        <v>928</v>
      </c>
    </row>
    <row r="3628" spans="2:2" x14ac:dyDescent="0.2">
      <c r="B3628" t="s">
        <v>858</v>
      </c>
    </row>
    <row r="3629" spans="2:2" x14ac:dyDescent="0.2">
      <c r="B3629" t="s">
        <v>912</v>
      </c>
    </row>
    <row r="3630" spans="2:2" x14ac:dyDescent="0.2">
      <c r="B3630" t="s">
        <v>860</v>
      </c>
    </row>
    <row r="3631" spans="2:2" x14ac:dyDescent="0.2">
      <c r="B3631" t="s">
        <v>854</v>
      </c>
    </row>
    <row r="3632" spans="2:2" x14ac:dyDescent="0.2">
      <c r="B3632" t="s">
        <v>929</v>
      </c>
    </row>
    <row r="3633" spans="2:2" x14ac:dyDescent="0.2">
      <c r="B3633" t="s">
        <v>873</v>
      </c>
    </row>
    <row r="3634" spans="2:2" x14ac:dyDescent="0.2">
      <c r="B3634" t="s">
        <v>952</v>
      </c>
    </row>
    <row r="3635" spans="2:2" x14ac:dyDescent="0.2">
      <c r="B3635" t="s">
        <v>858</v>
      </c>
    </row>
    <row r="3636" spans="2:2" x14ac:dyDescent="0.2">
      <c r="B3636" t="s">
        <v>912</v>
      </c>
    </row>
    <row r="3637" spans="2:2" x14ac:dyDescent="0.2">
      <c r="B3637" t="s">
        <v>860</v>
      </c>
    </row>
    <row r="3638" spans="2:2" x14ac:dyDescent="0.2">
      <c r="B3638" t="s">
        <v>854</v>
      </c>
    </row>
    <row r="3639" spans="2:2" x14ac:dyDescent="0.2">
      <c r="B3639" t="s">
        <v>970</v>
      </c>
    </row>
    <row r="3640" spans="2:2" x14ac:dyDescent="0.2">
      <c r="B3640" t="s">
        <v>881</v>
      </c>
    </row>
    <row r="3641" spans="2:2" x14ac:dyDescent="0.2">
      <c r="B3641" t="s">
        <v>1102</v>
      </c>
    </row>
    <row r="3642" spans="2:2" x14ac:dyDescent="0.2">
      <c r="B3642" t="s">
        <v>858</v>
      </c>
    </row>
    <row r="3643" spans="2:2" x14ac:dyDescent="0.2">
      <c r="B3643" t="s">
        <v>912</v>
      </c>
    </row>
    <row r="3644" spans="2:2" x14ac:dyDescent="0.2">
      <c r="B3644" t="s">
        <v>860</v>
      </c>
    </row>
    <row r="3645" spans="2:2" x14ac:dyDescent="0.2">
      <c r="B3645" t="s">
        <v>854</v>
      </c>
    </row>
    <row r="3646" spans="2:2" x14ac:dyDescent="0.2">
      <c r="B3646" t="s">
        <v>914</v>
      </c>
    </row>
    <row r="3647" spans="2:2" x14ac:dyDescent="0.2">
      <c r="B3647" t="s">
        <v>862</v>
      </c>
    </row>
    <row r="3648" spans="2:2" x14ac:dyDescent="0.2">
      <c r="B3648" t="s">
        <v>941</v>
      </c>
    </row>
    <row r="3649" spans="2:2" x14ac:dyDescent="0.2">
      <c r="B3649" t="s">
        <v>871</v>
      </c>
    </row>
    <row r="3650" spans="2:2" x14ac:dyDescent="0.2">
      <c r="B3650" t="s">
        <v>912</v>
      </c>
    </row>
    <row r="3651" spans="2:2" x14ac:dyDescent="0.2">
      <c r="B3651" t="s">
        <v>860</v>
      </c>
    </row>
    <row r="3652" spans="2:2" x14ac:dyDescent="0.2">
      <c r="B3652" t="s">
        <v>854</v>
      </c>
    </row>
    <row r="3653" spans="2:2" x14ac:dyDescent="0.2">
      <c r="B3653" t="s">
        <v>889</v>
      </c>
    </row>
    <row r="3654" spans="2:2" x14ac:dyDescent="0.2">
      <c r="B3654" t="s">
        <v>881</v>
      </c>
    </row>
    <row r="3655" spans="2:2" x14ac:dyDescent="0.2">
      <c r="B3655" t="s">
        <v>1013</v>
      </c>
    </row>
    <row r="3656" spans="2:2" x14ac:dyDescent="0.2">
      <c r="B3656" t="s">
        <v>871</v>
      </c>
    </row>
    <row r="3657" spans="2:2" x14ac:dyDescent="0.2">
      <c r="B3657" t="s">
        <v>912</v>
      </c>
    </row>
    <row r="3658" spans="2:2" x14ac:dyDescent="0.2">
      <c r="B3658" t="s">
        <v>860</v>
      </c>
    </row>
    <row r="3659" spans="2:2" x14ac:dyDescent="0.2">
      <c r="B3659" t="s">
        <v>854</v>
      </c>
    </row>
    <row r="3660" spans="2:2" x14ac:dyDescent="0.2">
      <c r="B3660" t="s">
        <v>929</v>
      </c>
    </row>
    <row r="3661" spans="2:2" x14ac:dyDescent="0.2">
      <c r="B3661" t="s">
        <v>873</v>
      </c>
    </row>
    <row r="3662" spans="2:2" x14ac:dyDescent="0.2">
      <c r="B3662" t="s">
        <v>1103</v>
      </c>
    </row>
    <row r="3663" spans="2:2" x14ac:dyDescent="0.2">
      <c r="B3663" t="s">
        <v>871</v>
      </c>
    </row>
    <row r="3664" spans="2:2" x14ac:dyDescent="0.2">
      <c r="B3664" t="s">
        <v>912</v>
      </c>
    </row>
    <row r="3665" spans="2:2" x14ac:dyDescent="0.2">
      <c r="B3665" t="s">
        <v>860</v>
      </c>
    </row>
    <row r="3666" spans="2:2" x14ac:dyDescent="0.2">
      <c r="B3666" t="s">
        <v>854</v>
      </c>
    </row>
    <row r="3667" spans="2:2" x14ac:dyDescent="0.2">
      <c r="B3667" t="s">
        <v>868</v>
      </c>
    </row>
    <row r="3668" spans="2:2" x14ac:dyDescent="0.2">
      <c r="B3668" t="s">
        <v>869</v>
      </c>
    </row>
    <row r="3669" spans="2:2" x14ac:dyDescent="0.2">
      <c r="B3669" t="s">
        <v>991</v>
      </c>
    </row>
    <row r="3670" spans="2:2" x14ac:dyDescent="0.2">
      <c r="B3670" t="s">
        <v>871</v>
      </c>
    </row>
    <row r="3671" spans="2:2" x14ac:dyDescent="0.2">
      <c r="B3671" t="s">
        <v>912</v>
      </c>
    </row>
    <row r="3672" spans="2:2" x14ac:dyDescent="0.2">
      <c r="B3672" t="s">
        <v>860</v>
      </c>
    </row>
    <row r="3673" spans="2:2" x14ac:dyDescent="0.2">
      <c r="B3673" t="s">
        <v>854</v>
      </c>
    </row>
    <row r="3674" spans="2:2" x14ac:dyDescent="0.2">
      <c r="B3674" t="s">
        <v>929</v>
      </c>
    </row>
    <row r="3675" spans="2:2" x14ac:dyDescent="0.2">
      <c r="B3675" t="s">
        <v>873</v>
      </c>
    </row>
    <row r="3676" spans="2:2" x14ac:dyDescent="0.2">
      <c r="B3676" t="s">
        <v>1104</v>
      </c>
    </row>
    <row r="3677" spans="2:2" x14ac:dyDescent="0.2">
      <c r="B3677" t="s">
        <v>858</v>
      </c>
    </row>
    <row r="3678" spans="2:2" x14ac:dyDescent="0.2">
      <c r="B3678" t="s">
        <v>912</v>
      </c>
    </row>
    <row r="3679" spans="2:2" x14ac:dyDescent="0.2">
      <c r="B3679" t="s">
        <v>860</v>
      </c>
    </row>
    <row r="3680" spans="2:2" x14ac:dyDescent="0.2">
      <c r="B3680" t="s">
        <v>854</v>
      </c>
    </row>
    <row r="3681" spans="2:2" x14ac:dyDescent="0.2">
      <c r="B3681" t="s">
        <v>861</v>
      </c>
    </row>
    <row r="3682" spans="2:2" x14ac:dyDescent="0.2">
      <c r="B3682" t="s">
        <v>862</v>
      </c>
    </row>
    <row r="3683" spans="2:2" x14ac:dyDescent="0.2">
      <c r="B3683" t="s">
        <v>1016</v>
      </c>
    </row>
    <row r="3684" spans="2:2" x14ac:dyDescent="0.2">
      <c r="B3684" t="s">
        <v>871</v>
      </c>
    </row>
    <row r="3685" spans="2:2" x14ac:dyDescent="0.2">
      <c r="B3685" t="s">
        <v>912</v>
      </c>
    </row>
    <row r="3686" spans="2:2" x14ac:dyDescent="0.2">
      <c r="B3686" t="s">
        <v>860</v>
      </c>
    </row>
    <row r="3687" spans="2:2" x14ac:dyDescent="0.2">
      <c r="B3687" t="s">
        <v>854</v>
      </c>
    </row>
    <row r="3688" spans="2:2" x14ac:dyDescent="0.2">
      <c r="B3688" t="s">
        <v>1000</v>
      </c>
    </row>
    <row r="3689" spans="2:2" x14ac:dyDescent="0.2">
      <c r="B3689" t="s">
        <v>884</v>
      </c>
    </row>
    <row r="3690" spans="2:2" x14ac:dyDescent="0.2">
      <c r="B3690" t="s">
        <v>1027</v>
      </c>
    </row>
    <row r="3691" spans="2:2" x14ac:dyDescent="0.2">
      <c r="B3691" t="s">
        <v>858</v>
      </c>
    </row>
    <row r="3692" spans="2:2" x14ac:dyDescent="0.2">
      <c r="B3692" t="s">
        <v>912</v>
      </c>
    </row>
    <row r="3693" spans="2:2" x14ac:dyDescent="0.2">
      <c r="B3693" t="s">
        <v>860</v>
      </c>
    </row>
    <row r="3694" spans="2:2" x14ac:dyDescent="0.2">
      <c r="B3694" t="s">
        <v>854</v>
      </c>
    </row>
    <row r="3695" spans="2:2" x14ac:dyDescent="0.2">
      <c r="B3695" t="s">
        <v>898</v>
      </c>
    </row>
    <row r="3696" spans="2:2" x14ac:dyDescent="0.2">
      <c r="B3696" t="s">
        <v>881</v>
      </c>
    </row>
    <row r="3697" spans="2:2" x14ac:dyDescent="0.2">
      <c r="B3697" t="s">
        <v>919</v>
      </c>
    </row>
    <row r="3698" spans="2:2" x14ac:dyDescent="0.2">
      <c r="B3698" t="s">
        <v>858</v>
      </c>
    </row>
    <row r="3699" spans="2:2" x14ac:dyDescent="0.2">
      <c r="B3699" t="s">
        <v>912</v>
      </c>
    </row>
    <row r="3700" spans="2:2" x14ac:dyDescent="0.2">
      <c r="B3700" t="s">
        <v>860</v>
      </c>
    </row>
    <row r="3701" spans="2:2" x14ac:dyDescent="0.2">
      <c r="B3701" t="s">
        <v>854</v>
      </c>
    </row>
    <row r="3702" spans="2:2" x14ac:dyDescent="0.2">
      <c r="B3702" t="s">
        <v>970</v>
      </c>
    </row>
    <row r="3703" spans="2:2" x14ac:dyDescent="0.2">
      <c r="B3703" t="s">
        <v>881</v>
      </c>
    </row>
    <row r="3704" spans="2:2" x14ac:dyDescent="0.2">
      <c r="B3704" t="s">
        <v>1003</v>
      </c>
    </row>
    <row r="3705" spans="2:2" x14ac:dyDescent="0.2">
      <c r="B3705" t="s">
        <v>858</v>
      </c>
    </row>
    <row r="3706" spans="2:2" x14ac:dyDescent="0.2">
      <c r="B3706" t="s">
        <v>912</v>
      </c>
    </row>
    <row r="3707" spans="2:2" x14ac:dyDescent="0.2">
      <c r="B3707" t="s">
        <v>860</v>
      </c>
    </row>
    <row r="3708" spans="2:2" x14ac:dyDescent="0.2">
      <c r="B3708" t="s">
        <v>854</v>
      </c>
    </row>
    <row r="3709" spans="2:2" x14ac:dyDescent="0.2">
      <c r="B3709" t="s">
        <v>868</v>
      </c>
    </row>
    <row r="3710" spans="2:2" x14ac:dyDescent="0.2">
      <c r="B3710" t="s">
        <v>869</v>
      </c>
    </row>
    <row r="3711" spans="2:2" x14ac:dyDescent="0.2">
      <c r="B3711" t="s">
        <v>971</v>
      </c>
    </row>
    <row r="3712" spans="2:2" x14ac:dyDescent="0.2">
      <c r="B3712" t="s">
        <v>871</v>
      </c>
    </row>
    <row r="3713" spans="2:2" x14ac:dyDescent="0.2">
      <c r="B3713" t="s">
        <v>912</v>
      </c>
    </row>
    <row r="3714" spans="2:2" x14ac:dyDescent="0.2">
      <c r="B3714" t="s">
        <v>860</v>
      </c>
    </row>
    <row r="3715" spans="2:2" x14ac:dyDescent="0.2">
      <c r="B3715" t="s">
        <v>854</v>
      </c>
    </row>
    <row r="3716" spans="2:2" x14ac:dyDescent="0.2">
      <c r="B3716" t="s">
        <v>937</v>
      </c>
    </row>
    <row r="3717" spans="2:2" x14ac:dyDescent="0.2">
      <c r="B3717" t="s">
        <v>873</v>
      </c>
    </row>
    <row r="3718" spans="2:2" x14ac:dyDescent="0.2">
      <c r="B3718" t="s">
        <v>941</v>
      </c>
    </row>
    <row r="3719" spans="2:2" x14ac:dyDescent="0.2">
      <c r="B3719" t="s">
        <v>858</v>
      </c>
    </row>
    <row r="3720" spans="2:2" x14ac:dyDescent="0.2">
      <c r="B3720" t="s">
        <v>912</v>
      </c>
    </row>
    <row r="3721" spans="2:2" x14ac:dyDescent="0.2">
      <c r="B3721" t="s">
        <v>860</v>
      </c>
    </row>
    <row r="3722" spans="2:2" x14ac:dyDescent="0.2">
      <c r="B3722" t="s">
        <v>854</v>
      </c>
    </row>
    <row r="3723" spans="2:2" x14ac:dyDescent="0.2">
      <c r="B3723" t="s">
        <v>937</v>
      </c>
    </row>
    <row r="3724" spans="2:2" x14ac:dyDescent="0.2">
      <c r="B3724" t="s">
        <v>873</v>
      </c>
    </row>
    <row r="3725" spans="2:2" x14ac:dyDescent="0.2">
      <c r="B3725" t="s">
        <v>1020</v>
      </c>
    </row>
    <row r="3726" spans="2:2" x14ac:dyDescent="0.2">
      <c r="B3726" t="s">
        <v>871</v>
      </c>
    </row>
    <row r="3727" spans="2:2" x14ac:dyDescent="0.2">
      <c r="B3727" t="s">
        <v>912</v>
      </c>
    </row>
    <row r="3728" spans="2:2" x14ac:dyDescent="0.2">
      <c r="B3728" t="s">
        <v>860</v>
      </c>
    </row>
    <row r="3729" spans="2:2" x14ac:dyDescent="0.2">
      <c r="B3729" t="s">
        <v>854</v>
      </c>
    </row>
    <row r="3730" spans="2:2" x14ac:dyDescent="0.2">
      <c r="B3730" t="s">
        <v>937</v>
      </c>
    </row>
    <row r="3731" spans="2:2" x14ac:dyDescent="0.2">
      <c r="B3731" t="s">
        <v>873</v>
      </c>
    </row>
    <row r="3732" spans="2:2" x14ac:dyDescent="0.2">
      <c r="B3732" t="s">
        <v>941</v>
      </c>
    </row>
    <row r="3733" spans="2:2" x14ac:dyDescent="0.2">
      <c r="B3733" t="s">
        <v>871</v>
      </c>
    </row>
    <row r="3734" spans="2:2" x14ac:dyDescent="0.2">
      <c r="B3734" t="s">
        <v>859</v>
      </c>
    </row>
    <row r="3735" spans="2:2" x14ac:dyDescent="0.2">
      <c r="B3735" t="s">
        <v>860</v>
      </c>
    </row>
    <row r="3736" spans="2:2" x14ac:dyDescent="0.2">
      <c r="B3736" t="s">
        <v>854</v>
      </c>
    </row>
    <row r="3737" spans="2:2" x14ac:dyDescent="0.2">
      <c r="B3737" t="s">
        <v>984</v>
      </c>
    </row>
    <row r="3738" spans="2:2" x14ac:dyDescent="0.2">
      <c r="B3738" t="s">
        <v>856</v>
      </c>
    </row>
    <row r="3739" spans="2:2" x14ac:dyDescent="0.2">
      <c r="B3739" t="s">
        <v>1034</v>
      </c>
    </row>
    <row r="3740" spans="2:2" x14ac:dyDescent="0.2">
      <c r="B3740" t="s">
        <v>858</v>
      </c>
    </row>
    <row r="3741" spans="2:2" x14ac:dyDescent="0.2">
      <c r="B3741" t="s">
        <v>912</v>
      </c>
    </row>
    <row r="3742" spans="2:2" x14ac:dyDescent="0.2">
      <c r="B3742" t="s">
        <v>860</v>
      </c>
    </row>
    <row r="3743" spans="2:2" x14ac:dyDescent="0.2">
      <c r="B3743" t="s">
        <v>854</v>
      </c>
    </row>
    <row r="3744" spans="2:2" x14ac:dyDescent="0.2">
      <c r="B3744" t="s">
        <v>984</v>
      </c>
    </row>
    <row r="3745" spans="2:2" x14ac:dyDescent="0.2">
      <c r="B3745" t="s">
        <v>856</v>
      </c>
    </row>
    <row r="3746" spans="2:2" x14ac:dyDescent="0.2">
      <c r="B3746" t="s">
        <v>989</v>
      </c>
    </row>
    <row r="3747" spans="2:2" x14ac:dyDescent="0.2">
      <c r="B3747" t="s">
        <v>858</v>
      </c>
    </row>
    <row r="3748" spans="2:2" x14ac:dyDescent="0.2">
      <c r="B3748" t="s">
        <v>912</v>
      </c>
    </row>
    <row r="3749" spans="2:2" x14ac:dyDescent="0.2">
      <c r="B3749" t="s">
        <v>860</v>
      </c>
    </row>
    <row r="3750" spans="2:2" x14ac:dyDescent="0.2">
      <c r="B3750" t="s">
        <v>854</v>
      </c>
    </row>
    <row r="3751" spans="2:2" x14ac:dyDescent="0.2">
      <c r="B3751" t="s">
        <v>909</v>
      </c>
    </row>
    <row r="3752" spans="2:2" x14ac:dyDescent="0.2">
      <c r="B3752" t="s">
        <v>856</v>
      </c>
    </row>
    <row r="3753" spans="2:2" x14ac:dyDescent="0.2">
      <c r="B3753" t="s">
        <v>1016</v>
      </c>
    </row>
    <row r="3754" spans="2:2" x14ac:dyDescent="0.2">
      <c r="B3754" t="s">
        <v>858</v>
      </c>
    </row>
    <row r="3755" spans="2:2" x14ac:dyDescent="0.2">
      <c r="B3755" t="s">
        <v>912</v>
      </c>
    </row>
    <row r="3756" spans="2:2" x14ac:dyDescent="0.2">
      <c r="B3756" t="s">
        <v>860</v>
      </c>
    </row>
    <row r="3757" spans="2:2" x14ac:dyDescent="0.2">
      <c r="B3757" t="s">
        <v>1105</v>
      </c>
    </row>
    <row r="3758" spans="2:2" x14ac:dyDescent="0.2">
      <c r="B3758" t="s">
        <v>1106</v>
      </c>
    </row>
    <row r="3759" spans="2:2" x14ac:dyDescent="0.2">
      <c r="B3759" t="s">
        <v>1107</v>
      </c>
    </row>
    <row r="3760" spans="2:2" x14ac:dyDescent="0.2">
      <c r="B3760" t="s">
        <v>1108</v>
      </c>
    </row>
    <row r="3761" spans="2:2" x14ac:dyDescent="0.2">
      <c r="B3761" t="s">
        <v>1109</v>
      </c>
    </row>
    <row r="3762" spans="2:2" x14ac:dyDescent="0.2">
      <c r="B3762" t="s">
        <v>1110</v>
      </c>
    </row>
    <row r="3763" spans="2:2" x14ac:dyDescent="0.2">
      <c r="B3763" t="s">
        <v>1111</v>
      </c>
    </row>
    <row r="3764" spans="2:2" x14ac:dyDescent="0.2">
      <c r="B3764" t="s">
        <v>1112</v>
      </c>
    </row>
    <row r="3765" spans="2:2" x14ac:dyDescent="0.2">
      <c r="B3765" t="s">
        <v>1113</v>
      </c>
    </row>
    <row r="3766" spans="2:2" x14ac:dyDescent="0.2">
      <c r="B3766" t="s">
        <v>1114</v>
      </c>
    </row>
    <row r="3767" spans="2:2" x14ac:dyDescent="0.2">
      <c r="B3767" t="s">
        <v>1115</v>
      </c>
    </row>
    <row r="3768" spans="2:2" x14ac:dyDescent="0.2">
      <c r="B3768" t="s">
        <v>645</v>
      </c>
    </row>
  </sheetData>
  <mergeCells count="5">
    <mergeCell ref="B3:G3"/>
    <mergeCell ref="J3:M3"/>
    <mergeCell ref="B4:C4"/>
    <mergeCell ref="D4:E4"/>
    <mergeCell ref="F4:G4"/>
  </mergeCells>
  <hyperlinks>
    <hyperlink ref="B4" location="'KNNC_Output'!$B$10:$B$10" display="Inputs" xr:uid="{DD2DC5E4-D1FE-6C4C-AB46-4A19D1F9878D}"/>
    <hyperlink ref="D4" location="'KNNC_Stored'!$B$10:$B$10" display="PMML Model" xr:uid="{BA95C0D3-41BB-964C-9B00-352E0244AC7D}"/>
    <hyperlink ref="F4" location="'KNNC_ValidationScore'!$B$10:$B$10" display="Validation: Classification Summary" xr:uid="{F685B3DC-03DC-604F-9A7C-7E3F58EC50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A857-32ED-414D-8998-1D19088ED9F7}">
  <sheetPr codeName="Sheet5"/>
  <dimension ref="B1:CV78"/>
  <sheetViews>
    <sheetView showGridLines="0" topLeftCell="A85" workbookViewId="0"/>
  </sheetViews>
  <sheetFormatPr baseColWidth="10" defaultColWidth="8.83203125" defaultRowHeight="15" x14ac:dyDescent="0.2"/>
  <cols>
    <col min="3" max="3" width="10" customWidth="1"/>
    <col min="4" max="4" width="10.1640625" customWidth="1"/>
    <col min="5" max="5" width="9.5" customWidth="1"/>
    <col min="16" max="16" width="14.33203125" bestFit="1" customWidth="1"/>
  </cols>
  <sheetData>
    <row r="1" spans="2:100" ht="19" x14ac:dyDescent="0.25">
      <c r="B1" s="20" t="s">
        <v>552</v>
      </c>
      <c r="N1" t="s">
        <v>553</v>
      </c>
      <c r="CV1" s="21" t="s">
        <v>554</v>
      </c>
    </row>
    <row r="3" spans="2:100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P3" s="22" t="s">
        <v>483</v>
      </c>
      <c r="Q3" s="23"/>
      <c r="R3" s="23"/>
      <c r="S3" s="24"/>
    </row>
    <row r="4" spans="2:100" x14ac:dyDescent="0.2">
      <c r="B4" s="25" t="s">
        <v>484</v>
      </c>
      <c r="C4" s="26"/>
      <c r="D4" s="25" t="s">
        <v>555</v>
      </c>
      <c r="E4" s="26"/>
      <c r="F4" s="25" t="s">
        <v>556</v>
      </c>
      <c r="G4" s="26"/>
      <c r="H4" s="25" t="s">
        <v>557</v>
      </c>
      <c r="I4" s="26"/>
      <c r="J4" s="25" t="s">
        <v>485</v>
      </c>
      <c r="K4" s="26"/>
      <c r="L4" s="25" t="s">
        <v>486</v>
      </c>
      <c r="M4" s="26"/>
      <c r="P4" s="27" t="s">
        <v>487</v>
      </c>
      <c r="Q4" s="27" t="s">
        <v>488</v>
      </c>
      <c r="R4" s="27" t="s">
        <v>489</v>
      </c>
      <c r="S4" s="27" t="s">
        <v>176</v>
      </c>
    </row>
    <row r="5" spans="2:100" x14ac:dyDescent="0.2">
      <c r="P5" s="28">
        <v>59</v>
      </c>
      <c r="Q5" s="28">
        <v>16</v>
      </c>
      <c r="R5" s="28">
        <v>23</v>
      </c>
      <c r="S5" s="28">
        <v>98</v>
      </c>
    </row>
    <row r="10" spans="2:100" ht="19" x14ac:dyDescent="0.25">
      <c r="B10" s="29" t="s">
        <v>484</v>
      </c>
    </row>
    <row r="12" spans="2:100" ht="16" x14ac:dyDescent="0.2">
      <c r="C12" s="22" t="s">
        <v>490</v>
      </c>
      <c r="D12" s="23"/>
      <c r="E12" s="23"/>
      <c r="F12" s="23"/>
      <c r="G12" s="23"/>
      <c r="H12" s="23"/>
      <c r="I12" s="23"/>
      <c r="J12" s="23"/>
      <c r="K12" s="24"/>
    </row>
    <row r="13" spans="2:100" x14ac:dyDescent="0.2">
      <c r="C13" s="30" t="s">
        <v>491</v>
      </c>
      <c r="D13" s="31"/>
      <c r="E13" s="31"/>
      <c r="F13" s="32"/>
      <c r="G13" s="33" t="s">
        <v>492</v>
      </c>
      <c r="H13" s="34"/>
      <c r="I13" s="34"/>
      <c r="J13" s="34"/>
      <c r="K13" s="35"/>
    </row>
    <row r="14" spans="2:100" x14ac:dyDescent="0.2">
      <c r="C14" s="30" t="s">
        <v>493</v>
      </c>
      <c r="D14" s="31"/>
      <c r="E14" s="31"/>
      <c r="F14" s="32"/>
      <c r="G14" s="33" t="s">
        <v>494</v>
      </c>
      <c r="H14" s="34"/>
      <c r="I14" s="34"/>
      <c r="J14" s="34"/>
      <c r="K14" s="35"/>
    </row>
    <row r="15" spans="2:100" x14ac:dyDescent="0.2">
      <c r="C15" s="30" t="s">
        <v>495</v>
      </c>
      <c r="D15" s="31"/>
      <c r="E15" s="31"/>
      <c r="F15" s="32"/>
      <c r="G15" s="33" t="s">
        <v>496</v>
      </c>
      <c r="H15" s="34"/>
      <c r="I15" s="34"/>
      <c r="J15" s="34"/>
      <c r="K15" s="35"/>
    </row>
    <row r="16" spans="2:100" x14ac:dyDescent="0.2">
      <c r="C16" s="30" t="s">
        <v>497</v>
      </c>
      <c r="D16" s="31"/>
      <c r="E16" s="31"/>
      <c r="F16" s="32"/>
      <c r="G16" s="33">
        <v>12345</v>
      </c>
      <c r="H16" s="34"/>
      <c r="I16" s="34"/>
      <c r="J16" s="34"/>
      <c r="K16" s="35"/>
    </row>
    <row r="17" spans="3:11" x14ac:dyDescent="0.2">
      <c r="C17" s="30" t="s">
        <v>498</v>
      </c>
      <c r="D17" s="31"/>
      <c r="E17" s="31"/>
      <c r="F17" s="32"/>
      <c r="G17" s="33">
        <v>525</v>
      </c>
      <c r="H17" s="34"/>
      <c r="I17" s="34"/>
      <c r="J17" s="34"/>
      <c r="K17" s="35"/>
    </row>
    <row r="18" spans="3:11" x14ac:dyDescent="0.2">
      <c r="C18" s="30" t="s">
        <v>499</v>
      </c>
      <c r="D18" s="31"/>
      <c r="E18" s="31"/>
      <c r="F18" s="32"/>
      <c r="G18" s="33">
        <v>315</v>
      </c>
      <c r="H18" s="34"/>
      <c r="I18" s="34"/>
      <c r="J18" s="34"/>
      <c r="K18" s="35"/>
    </row>
    <row r="19" spans="3:11" x14ac:dyDescent="0.2">
      <c r="C19" s="30" t="s">
        <v>500</v>
      </c>
      <c r="D19" s="31"/>
      <c r="E19" s="31"/>
      <c r="F19" s="32"/>
      <c r="G19" s="33">
        <v>210</v>
      </c>
      <c r="H19" s="34"/>
      <c r="I19" s="34"/>
      <c r="J19" s="34"/>
      <c r="K19" s="35"/>
    </row>
    <row r="21" spans="3:11" ht="16" x14ac:dyDescent="0.2">
      <c r="C21" s="22" t="s">
        <v>501</v>
      </c>
      <c r="D21" s="23"/>
      <c r="E21" s="23"/>
      <c r="F21" s="23"/>
      <c r="G21" s="23"/>
      <c r="H21" s="24"/>
    </row>
    <row r="22" spans="3:11" x14ac:dyDescent="0.2">
      <c r="C22" s="30" t="s">
        <v>502</v>
      </c>
      <c r="D22" s="32"/>
      <c r="E22" s="33">
        <v>4</v>
      </c>
      <c r="F22" s="34"/>
      <c r="G22" s="34"/>
      <c r="H22" s="35"/>
    </row>
    <row r="23" spans="3:11" x14ac:dyDescent="0.2">
      <c r="C23" s="30" t="s">
        <v>503</v>
      </c>
      <c r="D23" s="32"/>
      <c r="E23" s="28" t="s">
        <v>0</v>
      </c>
      <c r="F23" s="28" t="s">
        <v>1</v>
      </c>
      <c r="G23" s="28" t="s">
        <v>9</v>
      </c>
      <c r="H23" s="28" t="s">
        <v>11</v>
      </c>
    </row>
    <row r="24" spans="3:11" x14ac:dyDescent="0.2">
      <c r="C24" s="30" t="s">
        <v>504</v>
      </c>
      <c r="D24" s="32"/>
      <c r="E24" s="28"/>
      <c r="F24" s="28"/>
      <c r="G24" s="28"/>
      <c r="H24" s="28"/>
    </row>
    <row r="25" spans="3:11" x14ac:dyDescent="0.2">
      <c r="C25" s="30" t="s">
        <v>505</v>
      </c>
      <c r="D25" s="32"/>
      <c r="E25" s="36" t="s">
        <v>13</v>
      </c>
      <c r="F25" s="37"/>
      <c r="G25" s="37"/>
      <c r="H25" s="26"/>
    </row>
    <row r="27" spans="3:11" ht="16" x14ac:dyDescent="0.2">
      <c r="C27" s="22" t="s">
        <v>506</v>
      </c>
      <c r="D27" s="23"/>
      <c r="E27" s="23"/>
      <c r="F27" s="23"/>
      <c r="G27" s="23"/>
      <c r="H27" s="23"/>
      <c r="I27" s="24"/>
    </row>
    <row r="28" spans="3:11" x14ac:dyDescent="0.2">
      <c r="C28" s="30" t="s">
        <v>507</v>
      </c>
      <c r="D28" s="31"/>
      <c r="E28" s="32"/>
      <c r="F28" s="33" t="b">
        <v>0</v>
      </c>
      <c r="G28" s="34"/>
      <c r="H28" s="34"/>
      <c r="I28" s="35"/>
    </row>
    <row r="30" spans="3:11" ht="16" x14ac:dyDescent="0.2">
      <c r="C30" s="22" t="s">
        <v>558</v>
      </c>
      <c r="D30" s="23"/>
      <c r="E30" s="23"/>
      <c r="F30" s="23"/>
      <c r="G30" s="23"/>
      <c r="H30" s="23"/>
      <c r="I30" s="24"/>
    </row>
    <row r="31" spans="3:11" x14ac:dyDescent="0.2">
      <c r="C31" s="30" t="s">
        <v>559</v>
      </c>
      <c r="D31" s="31"/>
      <c r="E31" s="32"/>
      <c r="F31" s="33" t="b">
        <v>1</v>
      </c>
      <c r="G31" s="34"/>
      <c r="H31" s="34"/>
      <c r="I31" s="35"/>
    </row>
    <row r="33" spans="3:9" ht="16" x14ac:dyDescent="0.2">
      <c r="C33" s="22" t="s">
        <v>560</v>
      </c>
      <c r="D33" s="23"/>
      <c r="E33" s="23"/>
      <c r="F33" s="23"/>
      <c r="G33" s="23"/>
      <c r="H33" s="23"/>
      <c r="I33" s="24"/>
    </row>
    <row r="34" spans="3:9" x14ac:dyDescent="0.2">
      <c r="C34" s="30" t="s">
        <v>561</v>
      </c>
      <c r="D34" s="31"/>
      <c r="E34" s="32"/>
      <c r="F34" s="33">
        <v>50</v>
      </c>
      <c r="G34" s="34"/>
      <c r="H34" s="34"/>
      <c r="I34" s="35"/>
    </row>
    <row r="35" spans="3:9" x14ac:dyDescent="0.2">
      <c r="C35" s="30" t="s">
        <v>511</v>
      </c>
      <c r="D35" s="31"/>
      <c r="E35" s="32"/>
      <c r="F35" s="33" t="s">
        <v>512</v>
      </c>
      <c r="G35" s="34"/>
      <c r="H35" s="34"/>
      <c r="I35" s="35"/>
    </row>
    <row r="37" spans="3:9" ht="16" x14ac:dyDescent="0.2">
      <c r="C37" s="22" t="s">
        <v>562</v>
      </c>
      <c r="D37" s="23"/>
      <c r="E37" s="23"/>
      <c r="F37" s="23"/>
      <c r="G37" s="23"/>
      <c r="H37" s="23"/>
      <c r="I37" s="24"/>
    </row>
    <row r="38" spans="3:9" x14ac:dyDescent="0.2">
      <c r="C38" s="30" t="s">
        <v>518</v>
      </c>
      <c r="D38" s="31"/>
      <c r="E38" s="32"/>
      <c r="F38" s="33">
        <v>2</v>
      </c>
      <c r="G38" s="34"/>
      <c r="H38" s="34"/>
      <c r="I38" s="35"/>
    </row>
    <row r="39" spans="3:9" x14ac:dyDescent="0.2">
      <c r="C39" s="30" t="s">
        <v>519</v>
      </c>
      <c r="D39" s="31"/>
      <c r="E39" s="32"/>
      <c r="F39" s="33">
        <v>1</v>
      </c>
      <c r="G39" s="34"/>
      <c r="H39" s="34"/>
      <c r="I39" s="35"/>
    </row>
    <row r="40" spans="3:9" x14ac:dyDescent="0.2">
      <c r="C40" s="30" t="s">
        <v>520</v>
      </c>
      <c r="D40" s="31"/>
      <c r="E40" s="32"/>
      <c r="F40" s="33">
        <v>0.5</v>
      </c>
      <c r="G40" s="34"/>
      <c r="H40" s="34"/>
      <c r="I40" s="35"/>
    </row>
    <row r="42" spans="3:9" ht="16" x14ac:dyDescent="0.2">
      <c r="C42" s="22" t="s">
        <v>563</v>
      </c>
      <c r="D42" s="23"/>
      <c r="E42" s="23"/>
      <c r="F42" s="23"/>
      <c r="G42" s="23"/>
      <c r="H42" s="23"/>
      <c r="I42" s="24"/>
    </row>
    <row r="43" spans="3:9" x14ac:dyDescent="0.2">
      <c r="C43" s="30" t="s">
        <v>564</v>
      </c>
      <c r="D43" s="31"/>
      <c r="E43" s="32"/>
      <c r="F43" s="33" t="b">
        <v>0</v>
      </c>
      <c r="G43" s="34"/>
      <c r="H43" s="34"/>
      <c r="I43" s="35"/>
    </row>
    <row r="44" spans="3:9" x14ac:dyDescent="0.2">
      <c r="C44" s="30" t="s">
        <v>565</v>
      </c>
      <c r="D44" s="31"/>
      <c r="E44" s="32"/>
      <c r="F44" s="33" t="b">
        <v>0</v>
      </c>
      <c r="G44" s="34"/>
      <c r="H44" s="34"/>
      <c r="I44" s="35"/>
    </row>
    <row r="45" spans="3:9" x14ac:dyDescent="0.2">
      <c r="C45" s="30" t="s">
        <v>566</v>
      </c>
      <c r="D45" s="31"/>
      <c r="E45" s="32"/>
      <c r="F45" s="33" t="b">
        <v>0</v>
      </c>
      <c r="G45" s="34"/>
      <c r="H45" s="34"/>
      <c r="I45" s="35"/>
    </row>
    <row r="47" spans="3:9" ht="16" x14ac:dyDescent="0.2">
      <c r="C47" s="22" t="s">
        <v>526</v>
      </c>
      <c r="D47" s="23"/>
      <c r="E47" s="23"/>
      <c r="F47" s="23"/>
      <c r="G47" s="24"/>
    </row>
    <row r="48" spans="3:9" x14ac:dyDescent="0.2">
      <c r="C48" s="36" t="s">
        <v>527</v>
      </c>
      <c r="D48" s="37"/>
      <c r="E48" s="37"/>
      <c r="F48" s="37"/>
      <c r="G48" s="26"/>
    </row>
    <row r="51" spans="2:5" ht="19" x14ac:dyDescent="0.25">
      <c r="B51" s="29" t="s">
        <v>555</v>
      </c>
    </row>
    <row r="53" spans="2:5" x14ac:dyDescent="0.2">
      <c r="C53" s="38" t="s">
        <v>539</v>
      </c>
      <c r="D53" s="39" t="s">
        <v>538</v>
      </c>
    </row>
    <row r="54" spans="2:5" x14ac:dyDescent="0.2">
      <c r="C54" s="38" t="s">
        <v>567</v>
      </c>
      <c r="D54" s="40">
        <v>4</v>
      </c>
    </row>
    <row r="55" spans="2:5" x14ac:dyDescent="0.2">
      <c r="C55" s="38" t="s">
        <v>568</v>
      </c>
      <c r="D55" s="40">
        <v>520</v>
      </c>
    </row>
    <row r="56" spans="2:5" x14ac:dyDescent="0.2">
      <c r="C56" s="38" t="s">
        <v>569</v>
      </c>
      <c r="D56" s="40">
        <v>286.79377812823009</v>
      </c>
    </row>
    <row r="57" spans="2:5" x14ac:dyDescent="0.2">
      <c r="C57" s="38" t="s">
        <v>570</v>
      </c>
      <c r="D57" s="40">
        <v>2.0204659436430794E-2</v>
      </c>
    </row>
    <row r="59" spans="2:5" ht="19" x14ac:dyDescent="0.25">
      <c r="B59" s="29" t="s">
        <v>556</v>
      </c>
    </row>
    <row r="61" spans="2:5" x14ac:dyDescent="0.2">
      <c r="C61" s="38" t="s">
        <v>571</v>
      </c>
      <c r="D61" s="39" t="s">
        <v>572</v>
      </c>
      <c r="E61" s="39" t="s">
        <v>573</v>
      </c>
    </row>
    <row r="62" spans="2:5" x14ac:dyDescent="0.2">
      <c r="C62" s="38" t="s">
        <v>574</v>
      </c>
      <c r="D62" s="40">
        <v>6.6750058538843957</v>
      </c>
      <c r="E62" s="40" t="b">
        <v>1</v>
      </c>
    </row>
    <row r="63" spans="2:5" x14ac:dyDescent="0.2">
      <c r="C63" s="38" t="s">
        <v>0</v>
      </c>
      <c r="D63" s="40">
        <v>275.85959650245343</v>
      </c>
      <c r="E63" s="40" t="b">
        <v>1</v>
      </c>
    </row>
    <row r="64" spans="2:5" x14ac:dyDescent="0.2">
      <c r="C64" s="38" t="s">
        <v>1</v>
      </c>
      <c r="D64" s="40">
        <v>57.996968142717002</v>
      </c>
      <c r="E64" s="40" t="b">
        <v>1</v>
      </c>
    </row>
    <row r="65" spans="2:5" x14ac:dyDescent="0.2">
      <c r="C65" s="38" t="s">
        <v>9</v>
      </c>
      <c r="D65" s="40">
        <v>3848.1752818706168</v>
      </c>
      <c r="E65" s="40" t="b">
        <v>1</v>
      </c>
    </row>
    <row r="66" spans="2:5" x14ac:dyDescent="0.2">
      <c r="C66" s="38" t="s">
        <v>11</v>
      </c>
      <c r="D66" s="40">
        <v>11.913882903140678</v>
      </c>
      <c r="E66" s="40" t="b">
        <v>1</v>
      </c>
    </row>
    <row r="69" spans="2:5" x14ac:dyDescent="0.2">
      <c r="C69" s="38" t="s">
        <v>575</v>
      </c>
      <c r="D69" s="40">
        <v>4.4858564078293965E-10</v>
      </c>
    </row>
    <row r="71" spans="2:5" ht="19" x14ac:dyDescent="0.25">
      <c r="B71" s="29" t="s">
        <v>557</v>
      </c>
    </row>
    <row r="73" spans="2:5" x14ac:dyDescent="0.2">
      <c r="C73" s="38" t="s">
        <v>571</v>
      </c>
      <c r="D73" s="39" t="s">
        <v>576</v>
      </c>
    </row>
    <row r="74" spans="2:5" x14ac:dyDescent="0.2">
      <c r="C74" s="38" t="s">
        <v>574</v>
      </c>
      <c r="D74" s="40">
        <v>-1.8181976540387592</v>
      </c>
    </row>
    <row r="75" spans="2:5" x14ac:dyDescent="0.2">
      <c r="C75" s="38" t="s">
        <v>0</v>
      </c>
      <c r="D75" s="40">
        <v>-3.7506927349870108E-2</v>
      </c>
    </row>
    <row r="76" spans="2:5" x14ac:dyDescent="0.2">
      <c r="C76" s="38" t="s">
        <v>1</v>
      </c>
      <c r="D76" s="40">
        <v>5.8408257581045502E-2</v>
      </c>
    </row>
    <row r="77" spans="2:5" x14ac:dyDescent="0.2">
      <c r="C77" s="38" t="s">
        <v>9</v>
      </c>
      <c r="D77" s="40">
        <v>-1.699680885029291E-3</v>
      </c>
    </row>
    <row r="78" spans="2:5" x14ac:dyDescent="0.2">
      <c r="C78" s="38" t="s">
        <v>11</v>
      </c>
      <c r="D78" s="40">
        <v>-0.18844028647765182</v>
      </c>
    </row>
  </sheetData>
  <mergeCells count="57">
    <mergeCell ref="C45:E45"/>
    <mergeCell ref="F45:I45"/>
    <mergeCell ref="C47:G47"/>
    <mergeCell ref="C48:G48"/>
    <mergeCell ref="C40:E40"/>
    <mergeCell ref="F40:I40"/>
    <mergeCell ref="C42:I42"/>
    <mergeCell ref="C43:E43"/>
    <mergeCell ref="F43:I43"/>
    <mergeCell ref="C44:E44"/>
    <mergeCell ref="F44:I44"/>
    <mergeCell ref="C35:E35"/>
    <mergeCell ref="F35:I35"/>
    <mergeCell ref="C37:I37"/>
    <mergeCell ref="C38:E38"/>
    <mergeCell ref="F38:I38"/>
    <mergeCell ref="C39:E39"/>
    <mergeCell ref="F39:I39"/>
    <mergeCell ref="C30:I30"/>
    <mergeCell ref="C31:E31"/>
    <mergeCell ref="F31:I31"/>
    <mergeCell ref="C33:I33"/>
    <mergeCell ref="C34:E34"/>
    <mergeCell ref="F34:I34"/>
    <mergeCell ref="C24:D24"/>
    <mergeCell ref="C25:D25"/>
    <mergeCell ref="E25:H25"/>
    <mergeCell ref="C27:I27"/>
    <mergeCell ref="C28:E28"/>
    <mergeCell ref="F28:I28"/>
    <mergeCell ref="C19:F19"/>
    <mergeCell ref="G19:K19"/>
    <mergeCell ref="C21:H21"/>
    <mergeCell ref="C22:D22"/>
    <mergeCell ref="E22:H22"/>
    <mergeCell ref="C23:D23"/>
    <mergeCell ref="C16:F16"/>
    <mergeCell ref="G16:K16"/>
    <mergeCell ref="C17:F17"/>
    <mergeCell ref="G17:K17"/>
    <mergeCell ref="C18:F18"/>
    <mergeCell ref="G18:K18"/>
    <mergeCell ref="C12:K12"/>
    <mergeCell ref="C13:F13"/>
    <mergeCell ref="G13:K13"/>
    <mergeCell ref="C14:F14"/>
    <mergeCell ref="G14:K14"/>
    <mergeCell ref="C15:F15"/>
    <mergeCell ref="G15:K15"/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LogReg_Output'!$B$10:$B$10" display="Inputs" xr:uid="{0BE3379A-9BBB-F548-B43D-FF894E45F87A}"/>
    <hyperlink ref="D4" location="'LogReg_Output'!$B$51:$B$51" display="Regression Summary" xr:uid="{7C9E9707-1F78-B84B-A951-1B5B8FD81AA6}"/>
    <hyperlink ref="F4" location="'LogReg_Output'!$B$59:$B$59" display="Predictor Screening" xr:uid="{71767F02-8BF3-554B-88CF-46066956C272}"/>
    <hyperlink ref="H4" location="'LogReg_Output'!$B$71:$B$71" display="Coefficients" xr:uid="{74EC8270-D384-954D-896A-E5F58C651048}"/>
    <hyperlink ref="J4" location="'LogReg_Stored'!$B$10:$B$10" display="PMML Model" xr:uid="{44641AA0-87D4-3941-8189-66B7EE52EE83}"/>
    <hyperlink ref="L4" location="'LogReg_ValidationScore'!$B$10:$B$10" display="Validation: Classification Summary" xr:uid="{DA8F7046-2097-3547-809E-04A5407F8723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522D-E068-6149-A75C-DC3FCF3E817D}">
  <sheetPr codeName="Sheet6"/>
  <dimension ref="B1:S32"/>
  <sheetViews>
    <sheetView showGridLines="0" topLeftCell="C1" workbookViewId="0">
      <selection activeCell="AC51" sqref="AC51"/>
    </sheetView>
  </sheetViews>
  <sheetFormatPr baseColWidth="10" defaultColWidth="8.83203125" defaultRowHeight="15" x14ac:dyDescent="0.2"/>
  <cols>
    <col min="3" max="3" width="16.5" bestFit="1" customWidth="1"/>
    <col min="16" max="16" width="14.33203125" bestFit="1" customWidth="1"/>
  </cols>
  <sheetData>
    <row r="1" spans="2:19" ht="19" x14ac:dyDescent="0.25">
      <c r="B1" s="20" t="s">
        <v>577</v>
      </c>
      <c r="N1" t="s">
        <v>553</v>
      </c>
    </row>
    <row r="3" spans="2:19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P3" s="22" t="s">
        <v>483</v>
      </c>
      <c r="Q3" s="23"/>
      <c r="R3" s="23"/>
      <c r="S3" s="24"/>
    </row>
    <row r="4" spans="2:19" x14ac:dyDescent="0.2">
      <c r="B4" s="25" t="s">
        <v>484</v>
      </c>
      <c r="C4" s="26"/>
      <c r="D4" s="25" t="s">
        <v>555</v>
      </c>
      <c r="E4" s="26"/>
      <c r="F4" s="25" t="s">
        <v>556</v>
      </c>
      <c r="G4" s="26"/>
      <c r="H4" s="25" t="s">
        <v>557</v>
      </c>
      <c r="I4" s="26"/>
      <c r="J4" s="25" t="s">
        <v>485</v>
      </c>
      <c r="K4" s="26"/>
      <c r="L4" s="25" t="s">
        <v>486</v>
      </c>
      <c r="M4" s="26"/>
      <c r="P4" s="27" t="s">
        <v>487</v>
      </c>
      <c r="Q4" s="27" t="s">
        <v>488</v>
      </c>
      <c r="R4" s="27" t="s">
        <v>489</v>
      </c>
      <c r="S4" s="27" t="s">
        <v>176</v>
      </c>
    </row>
    <row r="5" spans="2:19" x14ac:dyDescent="0.2">
      <c r="P5" s="28">
        <v>59</v>
      </c>
      <c r="Q5" s="28">
        <v>16</v>
      </c>
      <c r="R5" s="28">
        <v>23</v>
      </c>
      <c r="S5" s="28">
        <v>98</v>
      </c>
    </row>
    <row r="10" spans="2:19" ht="19" x14ac:dyDescent="0.25">
      <c r="B10" s="29" t="s">
        <v>486</v>
      </c>
    </row>
    <row r="12" spans="2:19" ht="16" x14ac:dyDescent="0.2">
      <c r="C12" s="42" t="s">
        <v>550</v>
      </c>
      <c r="D12" s="43"/>
      <c r="E12" s="41"/>
    </row>
    <row r="13" spans="2:19" x14ac:dyDescent="0.2">
      <c r="C13" s="38" t="s">
        <v>549</v>
      </c>
      <c r="D13" s="39" t="s">
        <v>548</v>
      </c>
      <c r="E13" s="39" t="s">
        <v>547</v>
      </c>
    </row>
    <row r="14" spans="2:19" x14ac:dyDescent="0.2">
      <c r="C14" s="38">
        <v>0</v>
      </c>
      <c r="D14" s="40">
        <v>291</v>
      </c>
      <c r="E14" s="40">
        <v>0</v>
      </c>
    </row>
    <row r="15" spans="2:19" x14ac:dyDescent="0.2">
      <c r="C15" s="38">
        <v>1</v>
      </c>
      <c r="D15" s="40">
        <v>24</v>
      </c>
      <c r="E15" s="40">
        <v>0</v>
      </c>
    </row>
    <row r="17" spans="3:6" ht="16" x14ac:dyDescent="0.2">
      <c r="C17" s="42" t="s">
        <v>546</v>
      </c>
      <c r="D17" s="43"/>
      <c r="E17" s="43"/>
      <c r="F17" s="41"/>
    </row>
    <row r="18" spans="3:6" x14ac:dyDescent="0.2">
      <c r="C18" t="s">
        <v>545</v>
      </c>
      <c r="D18" t="s">
        <v>544</v>
      </c>
      <c r="E18" t="s">
        <v>543</v>
      </c>
      <c r="F18" t="s">
        <v>542</v>
      </c>
    </row>
    <row r="19" spans="3:6" x14ac:dyDescent="0.2">
      <c r="C19" s="38">
        <v>0</v>
      </c>
      <c r="D19">
        <f>SUM($D$14:$E$14)</f>
        <v>291</v>
      </c>
      <c r="E19">
        <f>SUM($D$14:$E$14) - $D$14</f>
        <v>0</v>
      </c>
      <c r="F19">
        <f>IF($D$19=0,"Undefined",$E$19*100 / $D$19)</f>
        <v>0</v>
      </c>
    </row>
    <row r="20" spans="3:6" x14ac:dyDescent="0.2">
      <c r="C20" s="38">
        <v>1</v>
      </c>
      <c r="D20">
        <f>SUM($D$15:$E$15)</f>
        <v>24</v>
      </c>
      <c r="E20">
        <f>SUM($D$15:$E$15) - $E$15</f>
        <v>24</v>
      </c>
      <c r="F20">
        <f>IF($D$20=0,"Undefined",$E$20*100 / $D$20)</f>
        <v>100</v>
      </c>
    </row>
    <row r="21" spans="3:6" x14ac:dyDescent="0.2">
      <c r="C21" s="38" t="s">
        <v>541</v>
      </c>
      <c r="D21">
        <f>SUM($D$19:$D$20)</f>
        <v>315</v>
      </c>
      <c r="E21">
        <f>SUM($E$19:$E$20)</f>
        <v>24</v>
      </c>
      <c r="F21">
        <f>IF($D$21=0,"Undefined",$E$21*100 / $D$21)</f>
        <v>7.6190476190476186</v>
      </c>
    </row>
    <row r="23" spans="3:6" ht="16" x14ac:dyDescent="0.2">
      <c r="C23" s="42" t="s">
        <v>540</v>
      </c>
      <c r="D23" s="41"/>
    </row>
    <row r="24" spans="3:6" x14ac:dyDescent="0.2">
      <c r="C24" t="s">
        <v>539</v>
      </c>
      <c r="D24" t="s">
        <v>538</v>
      </c>
    </row>
    <row r="25" spans="3:6" x14ac:dyDescent="0.2">
      <c r="C25" t="s">
        <v>537</v>
      </c>
      <c r="D25">
        <v>291</v>
      </c>
    </row>
    <row r="26" spans="3:6" x14ac:dyDescent="0.2">
      <c r="C26" t="s">
        <v>536</v>
      </c>
      <c r="D26">
        <v>92.38095238095238</v>
      </c>
    </row>
    <row r="27" spans="3:6" x14ac:dyDescent="0.2">
      <c r="C27" t="s">
        <v>535</v>
      </c>
      <c r="D27">
        <v>1</v>
      </c>
    </row>
    <row r="28" spans="3:6" x14ac:dyDescent="0.2">
      <c r="C28" t="s">
        <v>534</v>
      </c>
      <c r="D28">
        <v>0</v>
      </c>
    </row>
    <row r="29" spans="3:6" x14ac:dyDescent="0.2">
      <c r="C29" t="s">
        <v>533</v>
      </c>
      <c r="D29" t="s">
        <v>531</v>
      </c>
    </row>
    <row r="30" spans="3:6" x14ac:dyDescent="0.2">
      <c r="C30" t="s">
        <v>532</v>
      </c>
      <c r="D30" t="s">
        <v>531</v>
      </c>
    </row>
    <row r="31" spans="3:6" x14ac:dyDescent="0.2">
      <c r="C31" t="s">
        <v>519</v>
      </c>
      <c r="D31">
        <v>1</v>
      </c>
    </row>
    <row r="32" spans="3:6" x14ac:dyDescent="0.2">
      <c r="C32" t="s">
        <v>520</v>
      </c>
      <c r="D32">
        <v>0.5</v>
      </c>
    </row>
  </sheetData>
  <mergeCells count="11">
    <mergeCell ref="H4:I4"/>
    <mergeCell ref="J4:K4"/>
    <mergeCell ref="L4:M4"/>
    <mergeCell ref="B3:M3"/>
    <mergeCell ref="P3:S3"/>
    <mergeCell ref="C12:E12"/>
    <mergeCell ref="C17:F17"/>
    <mergeCell ref="C23:D23"/>
    <mergeCell ref="B4:C4"/>
    <mergeCell ref="D4:E4"/>
    <mergeCell ref="F4:G4"/>
  </mergeCells>
  <hyperlinks>
    <hyperlink ref="B4" location="'LogReg_Output'!$B$10:$B$10" display="Inputs" xr:uid="{67046DC7-2DB7-3345-B398-2C7700703C38}"/>
    <hyperlink ref="D4" location="'LogReg_Output'!$B$51:$B$51" display="Regression Summary" xr:uid="{62F6E273-5A0E-0A49-80A1-A72449B05E47}"/>
    <hyperlink ref="F4" location="'LogReg_Output'!$B$59:$B$59" display="Predictor Screening" xr:uid="{AF5AD7E4-20EA-FB4D-831B-C384931E885C}"/>
    <hyperlink ref="H4" location="'LogReg_Output'!$B$71:$B$71" display="Coefficients" xr:uid="{B0B7A0EA-D48C-8D4F-9014-6B639EB48030}"/>
    <hyperlink ref="J4" location="'LogReg_Stored'!$B$10:$B$10" display="PMML Model" xr:uid="{5EC95934-39FE-AD47-AB31-67CABCDF1317}"/>
    <hyperlink ref="L4" location="'LogReg_ValidationScore'!$B$10:$B$10" display="Validation: Classification Summary" xr:uid="{E2FEAE96-CB77-3D4F-A533-397513796D3A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745B-46D4-C846-AE14-4C638AA283FC}">
  <sheetPr codeName="Sheet7"/>
  <dimension ref="B1:S54"/>
  <sheetViews>
    <sheetView showGridLines="0" workbookViewId="0">
      <selection activeCell="Q52" sqref="Q52"/>
    </sheetView>
  </sheetViews>
  <sheetFormatPr baseColWidth="10" defaultColWidth="8.83203125" defaultRowHeight="15" x14ac:dyDescent="0.2"/>
  <cols>
    <col min="16" max="16" width="14.33203125" bestFit="1" customWidth="1"/>
  </cols>
  <sheetData>
    <row r="1" spans="2:19" ht="19" x14ac:dyDescent="0.25">
      <c r="B1" s="20" t="s">
        <v>602</v>
      </c>
      <c r="N1" t="s">
        <v>553</v>
      </c>
    </row>
    <row r="3" spans="2:19" ht="16" x14ac:dyDescent="0.2">
      <c r="B3" s="22" t="s">
        <v>482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P3" s="22" t="s">
        <v>483</v>
      </c>
      <c r="Q3" s="23"/>
      <c r="R3" s="23"/>
      <c r="S3" s="24"/>
    </row>
    <row r="4" spans="2:19" x14ac:dyDescent="0.2">
      <c r="B4" s="25" t="s">
        <v>484</v>
      </c>
      <c r="C4" s="26"/>
      <c r="D4" s="25" t="s">
        <v>555</v>
      </c>
      <c r="E4" s="26"/>
      <c r="F4" s="25" t="s">
        <v>556</v>
      </c>
      <c r="G4" s="26"/>
      <c r="H4" s="25" t="s">
        <v>557</v>
      </c>
      <c r="I4" s="26"/>
      <c r="J4" s="25" t="s">
        <v>485</v>
      </c>
      <c r="K4" s="26"/>
      <c r="L4" s="25" t="s">
        <v>486</v>
      </c>
      <c r="M4" s="26"/>
      <c r="P4" s="27" t="s">
        <v>487</v>
      </c>
      <c r="Q4" s="27" t="s">
        <v>488</v>
      </c>
      <c r="R4" s="27" t="s">
        <v>489</v>
      </c>
      <c r="S4" s="27" t="s">
        <v>176</v>
      </c>
    </row>
    <row r="5" spans="2:19" x14ac:dyDescent="0.2">
      <c r="P5" s="28">
        <v>59</v>
      </c>
      <c r="Q5" s="28">
        <v>16</v>
      </c>
      <c r="R5" s="28">
        <v>23</v>
      </c>
      <c r="S5" s="28">
        <v>98</v>
      </c>
    </row>
    <row r="10" spans="2:19" ht="19" x14ac:dyDescent="0.25">
      <c r="B10" s="29" t="s">
        <v>485</v>
      </c>
    </row>
    <row r="12" spans="2:19" x14ac:dyDescent="0.2">
      <c r="B12" t="s">
        <v>603</v>
      </c>
    </row>
    <row r="13" spans="2:19" x14ac:dyDescent="0.2">
      <c r="B13" t="s">
        <v>604</v>
      </c>
    </row>
    <row r="14" spans="2:19" x14ac:dyDescent="0.2">
      <c r="B14" t="s">
        <v>605</v>
      </c>
    </row>
    <row r="15" spans="2:19" x14ac:dyDescent="0.2">
      <c r="B15" t="s">
        <v>606</v>
      </c>
    </row>
    <row r="16" spans="2:19" x14ac:dyDescent="0.2">
      <c r="B16" t="s">
        <v>819</v>
      </c>
    </row>
    <row r="17" spans="2:2" x14ac:dyDescent="0.2">
      <c r="B17" t="s">
        <v>608</v>
      </c>
    </row>
    <row r="18" spans="2:2" x14ac:dyDescent="0.2">
      <c r="B18" t="s">
        <v>609</v>
      </c>
    </row>
    <row r="19" spans="2:2" x14ac:dyDescent="0.2">
      <c r="B19" t="s">
        <v>610</v>
      </c>
    </row>
    <row r="20" spans="2:2" x14ac:dyDescent="0.2">
      <c r="B20" t="s">
        <v>611</v>
      </c>
    </row>
    <row r="21" spans="2:2" x14ac:dyDescent="0.2">
      <c r="B21" t="s">
        <v>612</v>
      </c>
    </row>
    <row r="22" spans="2:2" x14ac:dyDescent="0.2">
      <c r="B22" t="s">
        <v>613</v>
      </c>
    </row>
    <row r="23" spans="2:2" x14ac:dyDescent="0.2">
      <c r="B23" t="s">
        <v>614</v>
      </c>
    </row>
    <row r="24" spans="2:2" x14ac:dyDescent="0.2">
      <c r="B24" t="s">
        <v>615</v>
      </c>
    </row>
    <row r="25" spans="2:2" x14ac:dyDescent="0.2">
      <c r="B25" t="s">
        <v>616</v>
      </c>
    </row>
    <row r="26" spans="2:2" x14ac:dyDescent="0.2">
      <c r="B26" t="s">
        <v>617</v>
      </c>
    </row>
    <row r="27" spans="2:2" x14ac:dyDescent="0.2">
      <c r="B27" t="s">
        <v>618</v>
      </c>
    </row>
    <row r="28" spans="2:2" x14ac:dyDescent="0.2">
      <c r="B28" t="s">
        <v>619</v>
      </c>
    </row>
    <row r="29" spans="2:2" x14ac:dyDescent="0.2">
      <c r="B29" t="s">
        <v>620</v>
      </c>
    </row>
    <row r="30" spans="2:2" x14ac:dyDescent="0.2">
      <c r="B30" t="s">
        <v>621</v>
      </c>
    </row>
    <row r="31" spans="2:2" x14ac:dyDescent="0.2">
      <c r="B31" t="s">
        <v>622</v>
      </c>
    </row>
    <row r="32" spans="2:2" x14ac:dyDescent="0.2">
      <c r="B32" t="s">
        <v>623</v>
      </c>
    </row>
    <row r="33" spans="2:2" x14ac:dyDescent="0.2">
      <c r="B33" t="s">
        <v>624</v>
      </c>
    </row>
    <row r="34" spans="2:2" x14ac:dyDescent="0.2">
      <c r="B34" t="s">
        <v>625</v>
      </c>
    </row>
    <row r="35" spans="2:2" x14ac:dyDescent="0.2">
      <c r="B35" t="s">
        <v>626</v>
      </c>
    </row>
    <row r="36" spans="2:2" x14ac:dyDescent="0.2">
      <c r="B36" t="s">
        <v>627</v>
      </c>
    </row>
    <row r="37" spans="2:2" x14ac:dyDescent="0.2">
      <c r="B37" t="s">
        <v>628</v>
      </c>
    </row>
    <row r="38" spans="2:2" x14ac:dyDescent="0.2">
      <c r="B38" t="s">
        <v>629</v>
      </c>
    </row>
    <row r="39" spans="2:2" x14ac:dyDescent="0.2">
      <c r="B39" t="s">
        <v>630</v>
      </c>
    </row>
    <row r="40" spans="2:2" x14ac:dyDescent="0.2">
      <c r="B40" t="s">
        <v>631</v>
      </c>
    </row>
    <row r="41" spans="2:2" x14ac:dyDescent="0.2">
      <c r="B41" t="s">
        <v>632</v>
      </c>
    </row>
    <row r="42" spans="2:2" x14ac:dyDescent="0.2">
      <c r="B42" t="s">
        <v>651</v>
      </c>
    </row>
    <row r="43" spans="2:2" x14ac:dyDescent="0.2">
      <c r="B43" t="s">
        <v>652</v>
      </c>
    </row>
    <row r="44" spans="2:2" x14ac:dyDescent="0.2">
      <c r="B44" t="s">
        <v>635</v>
      </c>
    </row>
    <row r="45" spans="2:2" x14ac:dyDescent="0.2">
      <c r="B45" t="s">
        <v>636</v>
      </c>
    </row>
    <row r="46" spans="2:2" x14ac:dyDescent="0.2">
      <c r="B46" t="s">
        <v>637</v>
      </c>
    </row>
    <row r="47" spans="2:2" x14ac:dyDescent="0.2">
      <c r="B47" t="s">
        <v>653</v>
      </c>
    </row>
    <row r="48" spans="2:2" x14ac:dyDescent="0.2">
      <c r="B48" t="s">
        <v>654</v>
      </c>
    </row>
    <row r="49" spans="2:2" x14ac:dyDescent="0.2">
      <c r="B49" t="s">
        <v>655</v>
      </c>
    </row>
    <row r="50" spans="2:2" x14ac:dyDescent="0.2">
      <c r="B50" t="s">
        <v>656</v>
      </c>
    </row>
    <row r="51" spans="2:2" x14ac:dyDescent="0.2">
      <c r="B51" t="s">
        <v>657</v>
      </c>
    </row>
    <row r="52" spans="2:2" x14ac:dyDescent="0.2">
      <c r="B52" t="s">
        <v>643</v>
      </c>
    </row>
    <row r="53" spans="2:2" x14ac:dyDescent="0.2">
      <c r="B53" t="s">
        <v>644</v>
      </c>
    </row>
    <row r="54" spans="2:2" x14ac:dyDescent="0.2">
      <c r="B54" t="s">
        <v>645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LogReg_Output'!$B$10:$B$10" display="Inputs" xr:uid="{139F405F-15D8-C54F-831E-6A0C84C1EE23}"/>
    <hyperlink ref="D4" location="'LogReg_Output'!$B$51:$B$51" display="Regression Summary" xr:uid="{C2B7BD74-6299-6940-8DEC-2B1F327627E1}"/>
    <hyperlink ref="F4" location="'LogReg_Output'!$B$59:$B$59" display="Predictor Screening" xr:uid="{FF70A4D8-26E9-494E-9D66-E3451C6162CB}"/>
    <hyperlink ref="H4" location="'LogReg_Output'!$B$71:$B$71" display="Coefficients" xr:uid="{0C640EFC-D6AC-0D4F-B24E-72AA2BF72CEB}"/>
    <hyperlink ref="J4" location="'LogReg_Stored'!$B$10:$B$10" display="PMML Model" xr:uid="{C455B276-89B9-A840-833A-0DF48303AC8B}"/>
    <hyperlink ref="L4" location="'LogReg_ValidationScore'!$B$10:$B$10" display="Validation: Classification Summary" xr:uid="{DAAB8B60-18EB-2E40-9870-5A6DCFB115F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B1E5-DB78-214E-9703-79D86B80A25F}">
  <sheetPr codeName="Sheet8"/>
  <dimension ref="B1:CV85"/>
  <sheetViews>
    <sheetView showGridLines="0" workbookViewId="0"/>
  </sheetViews>
  <sheetFormatPr baseColWidth="10" defaultColWidth="8.83203125" defaultRowHeight="15" x14ac:dyDescent="0.2"/>
  <cols>
    <col min="3" max="3" width="16.33203125" customWidth="1"/>
    <col min="4" max="4" width="10.6640625" customWidth="1"/>
    <col min="10" max="10" width="14.33203125" bestFit="1" customWidth="1"/>
  </cols>
  <sheetData>
    <row r="1" spans="2:100" ht="19" x14ac:dyDescent="0.25">
      <c r="B1" s="20" t="s">
        <v>479</v>
      </c>
      <c r="N1" t="s">
        <v>480</v>
      </c>
      <c r="CV1" s="21" t="s">
        <v>481</v>
      </c>
    </row>
    <row r="3" spans="2:100" ht="16" x14ac:dyDescent="0.2">
      <c r="B3" s="22" t="s">
        <v>482</v>
      </c>
      <c r="C3" s="23"/>
      <c r="D3" s="23"/>
      <c r="E3" s="23"/>
      <c r="F3" s="23"/>
      <c r="G3" s="24"/>
      <c r="J3" s="22" t="s">
        <v>483</v>
      </c>
      <c r="K3" s="23"/>
      <c r="L3" s="23"/>
      <c r="M3" s="24"/>
    </row>
    <row r="4" spans="2:100" x14ac:dyDescent="0.2">
      <c r="B4" s="25" t="s">
        <v>484</v>
      </c>
      <c r="C4" s="26"/>
      <c r="D4" s="25" t="s">
        <v>485</v>
      </c>
      <c r="E4" s="26"/>
      <c r="F4" s="25" t="s">
        <v>486</v>
      </c>
      <c r="G4" s="26"/>
      <c r="J4" s="27" t="s">
        <v>487</v>
      </c>
      <c r="K4" s="27" t="s">
        <v>488</v>
      </c>
      <c r="L4" s="27" t="s">
        <v>489</v>
      </c>
      <c r="M4" s="27" t="s">
        <v>176</v>
      </c>
    </row>
    <row r="5" spans="2:100" x14ac:dyDescent="0.2">
      <c r="J5" s="28">
        <v>51</v>
      </c>
      <c r="K5" s="28">
        <v>43</v>
      </c>
      <c r="L5" s="28">
        <v>24</v>
      </c>
      <c r="M5" s="28">
        <v>118</v>
      </c>
    </row>
    <row r="10" spans="2:100" ht="19" x14ac:dyDescent="0.25">
      <c r="B10" s="29" t="s">
        <v>484</v>
      </c>
    </row>
    <row r="12" spans="2:100" ht="16" x14ac:dyDescent="0.2">
      <c r="C12" s="22" t="s">
        <v>490</v>
      </c>
      <c r="D12" s="23"/>
      <c r="E12" s="23"/>
      <c r="F12" s="23"/>
      <c r="G12" s="23"/>
      <c r="H12" s="23"/>
      <c r="I12" s="23"/>
      <c r="J12" s="23"/>
      <c r="K12" s="24"/>
    </row>
    <row r="13" spans="2:100" x14ac:dyDescent="0.2">
      <c r="C13" s="30" t="s">
        <v>491</v>
      </c>
      <c r="D13" s="31"/>
      <c r="E13" s="31"/>
      <c r="F13" s="32"/>
      <c r="G13" s="33" t="s">
        <v>492</v>
      </c>
      <c r="H13" s="34"/>
      <c r="I13" s="34"/>
      <c r="J13" s="34"/>
      <c r="K13" s="35"/>
    </row>
    <row r="14" spans="2:100" x14ac:dyDescent="0.2">
      <c r="C14" s="30" t="s">
        <v>493</v>
      </c>
      <c r="D14" s="31"/>
      <c r="E14" s="31"/>
      <c r="F14" s="32"/>
      <c r="G14" s="33" t="s">
        <v>494</v>
      </c>
      <c r="H14" s="34"/>
      <c r="I14" s="34"/>
      <c r="J14" s="34"/>
      <c r="K14" s="35"/>
    </row>
    <row r="15" spans="2:100" x14ac:dyDescent="0.2">
      <c r="C15" s="30" t="s">
        <v>495</v>
      </c>
      <c r="D15" s="31"/>
      <c r="E15" s="31"/>
      <c r="F15" s="32"/>
      <c r="G15" s="33" t="s">
        <v>496</v>
      </c>
      <c r="H15" s="34"/>
      <c r="I15" s="34"/>
      <c r="J15" s="34"/>
      <c r="K15" s="35"/>
    </row>
    <row r="16" spans="2:100" x14ac:dyDescent="0.2">
      <c r="C16" s="30" t="s">
        <v>497</v>
      </c>
      <c r="D16" s="31"/>
      <c r="E16" s="31"/>
      <c r="F16" s="32"/>
      <c r="G16" s="33">
        <v>12345</v>
      </c>
      <c r="H16" s="34"/>
      <c r="I16" s="34"/>
      <c r="J16" s="34"/>
      <c r="K16" s="35"/>
    </row>
    <row r="17" spans="3:11" x14ac:dyDescent="0.2">
      <c r="C17" s="30" t="s">
        <v>498</v>
      </c>
      <c r="D17" s="31"/>
      <c r="E17" s="31"/>
      <c r="F17" s="32"/>
      <c r="G17" s="33">
        <v>525</v>
      </c>
      <c r="H17" s="34"/>
      <c r="I17" s="34"/>
      <c r="J17" s="34"/>
      <c r="K17" s="35"/>
    </row>
    <row r="18" spans="3:11" x14ac:dyDescent="0.2">
      <c r="C18" s="30" t="s">
        <v>499</v>
      </c>
      <c r="D18" s="31"/>
      <c r="E18" s="31"/>
      <c r="F18" s="32"/>
      <c r="G18" s="33">
        <v>315</v>
      </c>
      <c r="H18" s="34"/>
      <c r="I18" s="34"/>
      <c r="J18" s="34"/>
      <c r="K18" s="35"/>
    </row>
    <row r="19" spans="3:11" x14ac:dyDescent="0.2">
      <c r="C19" s="30" t="s">
        <v>500</v>
      </c>
      <c r="D19" s="31"/>
      <c r="E19" s="31"/>
      <c r="F19" s="32"/>
      <c r="G19" s="33">
        <v>210</v>
      </c>
      <c r="H19" s="34"/>
      <c r="I19" s="34"/>
      <c r="J19" s="34"/>
      <c r="K19" s="35"/>
    </row>
    <row r="21" spans="3:11" ht="16" x14ac:dyDescent="0.2">
      <c r="C21" s="22" t="s">
        <v>501</v>
      </c>
      <c r="D21" s="23"/>
      <c r="E21" s="23"/>
      <c r="F21" s="23"/>
      <c r="G21" s="23"/>
      <c r="H21" s="24"/>
    </row>
    <row r="22" spans="3:11" x14ac:dyDescent="0.2">
      <c r="C22" s="30" t="s">
        <v>502</v>
      </c>
      <c r="D22" s="32"/>
      <c r="E22" s="33">
        <v>4</v>
      </c>
      <c r="F22" s="34"/>
      <c r="G22" s="34"/>
      <c r="H22" s="35"/>
    </row>
    <row r="23" spans="3:11" x14ac:dyDescent="0.2">
      <c r="C23" s="30" t="s">
        <v>503</v>
      </c>
      <c r="D23" s="32"/>
      <c r="E23" s="28" t="s">
        <v>0</v>
      </c>
      <c r="F23" s="28" t="s">
        <v>1</v>
      </c>
      <c r="G23" s="28" t="s">
        <v>9</v>
      </c>
      <c r="H23" s="28" t="s">
        <v>11</v>
      </c>
    </row>
    <row r="24" spans="3:11" x14ac:dyDescent="0.2">
      <c r="C24" s="30" t="s">
        <v>504</v>
      </c>
      <c r="D24" s="32"/>
      <c r="E24" s="28"/>
      <c r="F24" s="28"/>
      <c r="G24" s="28"/>
      <c r="H24" s="28"/>
    </row>
    <row r="25" spans="3:11" x14ac:dyDescent="0.2">
      <c r="C25" s="30" t="s">
        <v>505</v>
      </c>
      <c r="D25" s="32"/>
      <c r="E25" s="36" t="s">
        <v>13</v>
      </c>
      <c r="F25" s="37"/>
      <c r="G25" s="37"/>
      <c r="H25" s="26"/>
    </row>
    <row r="27" spans="3:11" ht="16" x14ac:dyDescent="0.2">
      <c r="C27" s="22" t="s">
        <v>506</v>
      </c>
      <c r="D27" s="23"/>
      <c r="E27" s="23"/>
      <c r="F27" s="23"/>
      <c r="G27" s="23"/>
      <c r="H27" s="23"/>
      <c r="I27" s="24"/>
    </row>
    <row r="28" spans="3:11" x14ac:dyDescent="0.2">
      <c r="C28" s="30" t="s">
        <v>507</v>
      </c>
      <c r="D28" s="31"/>
      <c r="E28" s="32"/>
      <c r="F28" s="33" t="b">
        <v>0</v>
      </c>
      <c r="G28" s="34"/>
      <c r="H28" s="34"/>
      <c r="I28" s="35"/>
    </row>
    <row r="30" spans="3:11" ht="16" x14ac:dyDescent="0.2">
      <c r="C30" s="22" t="s">
        <v>508</v>
      </c>
      <c r="D30" s="23"/>
      <c r="E30" s="23"/>
      <c r="F30" s="23"/>
      <c r="G30" s="23"/>
      <c r="H30" s="23"/>
      <c r="I30" s="24"/>
    </row>
    <row r="31" spans="3:11" x14ac:dyDescent="0.2">
      <c r="C31" s="30" t="s">
        <v>509</v>
      </c>
      <c r="D31" s="31"/>
      <c r="E31" s="32"/>
      <c r="F31" s="33">
        <v>7</v>
      </c>
      <c r="G31" s="34"/>
      <c r="H31" s="34"/>
      <c r="I31" s="35"/>
    </row>
    <row r="33" spans="3:9" ht="16" x14ac:dyDescent="0.2">
      <c r="C33" s="22" t="s">
        <v>510</v>
      </c>
      <c r="D33" s="23"/>
      <c r="E33" s="23"/>
      <c r="F33" s="23"/>
      <c r="G33" s="23"/>
      <c r="H33" s="23"/>
      <c r="I33" s="24"/>
    </row>
    <row r="34" spans="3:9" x14ac:dyDescent="0.2">
      <c r="C34" s="30" t="s">
        <v>511</v>
      </c>
      <c r="D34" s="31"/>
      <c r="E34" s="32"/>
      <c r="F34" s="33" t="s">
        <v>512</v>
      </c>
      <c r="G34" s="34"/>
      <c r="H34" s="34"/>
      <c r="I34" s="35"/>
    </row>
    <row r="36" spans="3:9" ht="16" x14ac:dyDescent="0.2">
      <c r="C36" s="22" t="s">
        <v>513</v>
      </c>
      <c r="D36" s="23"/>
      <c r="E36" s="23"/>
      <c r="F36" s="23"/>
      <c r="G36" s="23"/>
      <c r="H36" s="23"/>
      <c r="I36" s="24"/>
    </row>
    <row r="37" spans="3:9" x14ac:dyDescent="0.2">
      <c r="C37" s="30" t="s">
        <v>514</v>
      </c>
      <c r="D37" s="31"/>
      <c r="E37" s="32"/>
      <c r="F37" s="33" t="b">
        <v>0</v>
      </c>
      <c r="G37" s="34"/>
      <c r="H37" s="34"/>
      <c r="I37" s="35"/>
    </row>
    <row r="38" spans="3:9" x14ac:dyDescent="0.2">
      <c r="C38" s="30" t="s">
        <v>515</v>
      </c>
      <c r="D38" s="31"/>
      <c r="E38" s="32"/>
      <c r="F38" s="33" t="s">
        <v>516</v>
      </c>
      <c r="G38" s="34"/>
      <c r="H38" s="34"/>
      <c r="I38" s="35"/>
    </row>
    <row r="40" spans="3:9" ht="16" x14ac:dyDescent="0.2">
      <c r="C40" s="22" t="s">
        <v>517</v>
      </c>
      <c r="D40" s="23"/>
      <c r="E40" s="23"/>
      <c r="F40" s="23"/>
      <c r="G40" s="23"/>
      <c r="H40" s="23"/>
      <c r="I40" s="24"/>
    </row>
    <row r="41" spans="3:9" x14ac:dyDescent="0.2">
      <c r="C41" s="30" t="s">
        <v>518</v>
      </c>
      <c r="D41" s="31"/>
      <c r="E41" s="32"/>
      <c r="F41" s="33">
        <v>2</v>
      </c>
      <c r="G41" s="34"/>
      <c r="H41" s="34"/>
      <c r="I41" s="35"/>
    </row>
    <row r="42" spans="3:9" x14ac:dyDescent="0.2">
      <c r="C42" s="30" t="s">
        <v>519</v>
      </c>
      <c r="D42" s="31"/>
      <c r="E42" s="32"/>
      <c r="F42" s="33">
        <v>1</v>
      </c>
      <c r="G42" s="34"/>
      <c r="H42" s="34"/>
      <c r="I42" s="35"/>
    </row>
    <row r="43" spans="3:9" x14ac:dyDescent="0.2">
      <c r="C43" s="30" t="s">
        <v>520</v>
      </c>
      <c r="D43" s="31"/>
      <c r="E43" s="32"/>
      <c r="F43" s="33">
        <v>0.5</v>
      </c>
      <c r="G43" s="34"/>
      <c r="H43" s="34"/>
      <c r="I43" s="35"/>
    </row>
    <row r="45" spans="3:9" ht="16" x14ac:dyDescent="0.2">
      <c r="C45" s="22" t="s">
        <v>521</v>
      </c>
      <c r="D45" s="23"/>
      <c r="E45" s="23"/>
      <c r="F45" s="23"/>
      <c r="G45" s="23"/>
      <c r="H45" s="23"/>
      <c r="I45" s="24"/>
    </row>
    <row r="46" spans="3:9" x14ac:dyDescent="0.2">
      <c r="C46" s="30" t="s">
        <v>522</v>
      </c>
      <c r="D46" s="31"/>
      <c r="E46" s="32"/>
      <c r="F46" s="33" t="s">
        <v>523</v>
      </c>
      <c r="G46" s="34"/>
      <c r="H46" s="34"/>
      <c r="I46" s="35"/>
    </row>
    <row r="47" spans="3:9" x14ac:dyDescent="0.2">
      <c r="C47" s="30" t="s">
        <v>524</v>
      </c>
      <c r="D47" s="31"/>
      <c r="E47" s="32"/>
      <c r="F47" s="33">
        <v>7</v>
      </c>
      <c r="G47" s="34"/>
      <c r="H47" s="34"/>
      <c r="I47" s="35"/>
    </row>
    <row r="48" spans="3:9" x14ac:dyDescent="0.2">
      <c r="C48" s="30" t="s">
        <v>525</v>
      </c>
      <c r="D48" s="31"/>
      <c r="E48" s="32"/>
      <c r="F48" s="33" t="b">
        <v>0</v>
      </c>
      <c r="G48" s="34"/>
      <c r="H48" s="34"/>
      <c r="I48" s="35"/>
    </row>
    <row r="50" spans="2:7" ht="16" x14ac:dyDescent="0.2">
      <c r="C50" s="22" t="s">
        <v>526</v>
      </c>
      <c r="D50" s="23"/>
      <c r="E50" s="23"/>
      <c r="F50" s="23"/>
      <c r="G50" s="24"/>
    </row>
    <row r="51" spans="2:7" x14ac:dyDescent="0.2">
      <c r="C51" s="36" t="s">
        <v>527</v>
      </c>
      <c r="D51" s="37"/>
      <c r="E51" s="37"/>
      <c r="F51" s="37"/>
      <c r="G51" s="26"/>
    </row>
    <row r="54" spans="2:7" ht="19" x14ac:dyDescent="0.25">
      <c r="B54" s="29" t="s">
        <v>528</v>
      </c>
    </row>
    <row r="56" spans="2:7" x14ac:dyDescent="0.2">
      <c r="C56" s="38" t="s">
        <v>529</v>
      </c>
      <c r="D56" s="39" t="s">
        <v>530</v>
      </c>
    </row>
    <row r="57" spans="2:7" x14ac:dyDescent="0.2">
      <c r="C57" s="38">
        <v>0</v>
      </c>
      <c r="D57" s="40">
        <v>7.999999999999996E-2</v>
      </c>
    </row>
    <row r="58" spans="2:7" x14ac:dyDescent="0.2">
      <c r="C58" s="38">
        <v>1</v>
      </c>
      <c r="D58" s="40">
        <v>8.0000000000000043E-2</v>
      </c>
    </row>
    <row r="59" spans="2:7" x14ac:dyDescent="0.2">
      <c r="C59" s="38">
        <v>2</v>
      </c>
      <c r="D59" s="40">
        <v>7.8095238095238134E-2</v>
      </c>
    </row>
    <row r="60" spans="2:7" x14ac:dyDescent="0.2">
      <c r="C60" s="38">
        <v>3</v>
      </c>
      <c r="D60" s="40">
        <v>7.809523809523812E-2</v>
      </c>
    </row>
    <row r="61" spans="2:7" x14ac:dyDescent="0.2">
      <c r="C61" s="38">
        <v>4</v>
      </c>
      <c r="D61" s="40">
        <v>7.6190476190476211E-2</v>
      </c>
    </row>
    <row r="62" spans="2:7" x14ac:dyDescent="0.2">
      <c r="C62" s="38">
        <v>5</v>
      </c>
      <c r="D62" s="40">
        <v>7.6190476190476156E-2</v>
      </c>
    </row>
    <row r="63" spans="2:7" x14ac:dyDescent="0.2">
      <c r="C63" s="38">
        <v>6</v>
      </c>
      <c r="D63" s="40">
        <v>7.619047619047617E-2</v>
      </c>
    </row>
    <row r="64" spans="2:7" x14ac:dyDescent="0.2">
      <c r="C64" s="38">
        <v>7</v>
      </c>
      <c r="D64" s="40">
        <v>7.619047619047617E-2</v>
      </c>
    </row>
    <row r="65" spans="3:4" x14ac:dyDescent="0.2">
      <c r="C65" s="38">
        <v>8</v>
      </c>
      <c r="D65" s="40">
        <v>7.428571428571426E-2</v>
      </c>
    </row>
    <row r="66" spans="3:4" x14ac:dyDescent="0.2">
      <c r="C66" s="38">
        <v>9</v>
      </c>
      <c r="D66" s="40">
        <v>7.4285714285714233E-2</v>
      </c>
    </row>
    <row r="67" spans="3:4" x14ac:dyDescent="0.2">
      <c r="C67" s="38">
        <v>10</v>
      </c>
      <c r="D67" s="40">
        <v>7.4285714285714233E-2</v>
      </c>
    </row>
    <row r="68" spans="3:4" x14ac:dyDescent="0.2">
      <c r="C68" s="38">
        <v>11</v>
      </c>
      <c r="D68" s="40">
        <v>7.4285714285714219E-2</v>
      </c>
    </row>
    <row r="69" spans="3:4" x14ac:dyDescent="0.2">
      <c r="C69" s="38">
        <v>12</v>
      </c>
      <c r="D69" s="40">
        <v>7.4285714285714219E-2</v>
      </c>
    </row>
    <row r="70" spans="3:4" x14ac:dyDescent="0.2">
      <c r="C70" s="38">
        <v>13</v>
      </c>
      <c r="D70" s="40">
        <v>7.4285714285714219E-2</v>
      </c>
    </row>
    <row r="71" spans="3:4" x14ac:dyDescent="0.2">
      <c r="C71" s="38">
        <v>14</v>
      </c>
      <c r="D71" s="40">
        <v>7.4285714285714191E-2</v>
      </c>
    </row>
    <row r="72" spans="3:4" x14ac:dyDescent="0.2">
      <c r="C72" s="38">
        <v>15</v>
      </c>
      <c r="D72" s="40">
        <v>7.0476190476190387E-2</v>
      </c>
    </row>
    <row r="73" spans="3:4" x14ac:dyDescent="0.2">
      <c r="C73" s="38">
        <v>16</v>
      </c>
      <c r="D73" s="40">
        <v>7.0476190476190387E-2</v>
      </c>
    </row>
    <row r="74" spans="3:4" x14ac:dyDescent="0.2">
      <c r="C74" s="38">
        <v>17</v>
      </c>
      <c r="D74" s="40">
        <v>6.8571428571428478E-2</v>
      </c>
    </row>
    <row r="75" spans="3:4" x14ac:dyDescent="0.2">
      <c r="C75" s="38">
        <v>18</v>
      </c>
      <c r="D75" s="40">
        <v>6.8571428571428478E-2</v>
      </c>
    </row>
    <row r="76" spans="3:4" x14ac:dyDescent="0.2">
      <c r="C76" s="38">
        <v>19</v>
      </c>
      <c r="D76" s="40">
        <v>6.8571428571428561E-2</v>
      </c>
    </row>
    <row r="77" spans="3:4" x14ac:dyDescent="0.2">
      <c r="C77" s="38">
        <v>20</v>
      </c>
      <c r="D77" s="40">
        <v>6.8571428571428561E-2</v>
      </c>
    </row>
    <row r="78" spans="3:4" x14ac:dyDescent="0.2">
      <c r="C78" s="38">
        <v>21</v>
      </c>
      <c r="D78" s="40">
        <v>6.8571428571428561E-2</v>
      </c>
    </row>
    <row r="79" spans="3:4" x14ac:dyDescent="0.2">
      <c r="C79" s="38">
        <v>22</v>
      </c>
      <c r="D79" s="40">
        <v>6.8571428571428561E-2</v>
      </c>
    </row>
    <row r="80" spans="3:4" x14ac:dyDescent="0.2">
      <c r="C80" s="38">
        <v>23</v>
      </c>
      <c r="D80" s="40">
        <v>6.6666666666666652E-2</v>
      </c>
    </row>
    <row r="81" spans="3:4" x14ac:dyDescent="0.2">
      <c r="C81" s="38">
        <v>24</v>
      </c>
      <c r="D81" s="40">
        <v>6.4761904761904743E-2</v>
      </c>
    </row>
    <row r="82" spans="3:4" x14ac:dyDescent="0.2">
      <c r="C82" s="38">
        <v>25</v>
      </c>
      <c r="D82" s="40">
        <v>6.4761904761904743E-2</v>
      </c>
    </row>
    <row r="83" spans="3:4" x14ac:dyDescent="0.2">
      <c r="C83" s="38">
        <v>26</v>
      </c>
      <c r="D83" s="40">
        <v>6.4761904761904729E-2</v>
      </c>
    </row>
    <row r="84" spans="3:4" x14ac:dyDescent="0.2">
      <c r="C84" s="38">
        <v>27</v>
      </c>
      <c r="D84" s="40">
        <v>6.285714285714282E-2</v>
      </c>
    </row>
    <row r="85" spans="3:4" x14ac:dyDescent="0.2">
      <c r="C85" s="38">
        <v>28</v>
      </c>
      <c r="D85" s="40">
        <v>6.0952380952380918E-2</v>
      </c>
    </row>
  </sheetData>
  <mergeCells count="57">
    <mergeCell ref="C50:G50"/>
    <mergeCell ref="C51:G51"/>
    <mergeCell ref="C45:I45"/>
    <mergeCell ref="C46:E46"/>
    <mergeCell ref="F46:I46"/>
    <mergeCell ref="C47:E47"/>
    <mergeCell ref="F47:I47"/>
    <mergeCell ref="C48:E48"/>
    <mergeCell ref="F48:I48"/>
    <mergeCell ref="C41:E41"/>
    <mergeCell ref="F41:I41"/>
    <mergeCell ref="C42:E42"/>
    <mergeCell ref="F42:I42"/>
    <mergeCell ref="C43:E43"/>
    <mergeCell ref="F43:I43"/>
    <mergeCell ref="C36:I36"/>
    <mergeCell ref="C37:E37"/>
    <mergeCell ref="F37:I37"/>
    <mergeCell ref="C38:E38"/>
    <mergeCell ref="F38:I38"/>
    <mergeCell ref="C40:I40"/>
    <mergeCell ref="C30:I30"/>
    <mergeCell ref="C31:E31"/>
    <mergeCell ref="F31:I31"/>
    <mergeCell ref="C33:I33"/>
    <mergeCell ref="C34:E34"/>
    <mergeCell ref="F34:I34"/>
    <mergeCell ref="C24:D24"/>
    <mergeCell ref="C25:D25"/>
    <mergeCell ref="E25:H25"/>
    <mergeCell ref="C27:I27"/>
    <mergeCell ref="C28:E28"/>
    <mergeCell ref="F28:I28"/>
    <mergeCell ref="C19:F19"/>
    <mergeCell ref="G19:K19"/>
    <mergeCell ref="C21:H21"/>
    <mergeCell ref="C22:D22"/>
    <mergeCell ref="E22:H22"/>
    <mergeCell ref="C23:D23"/>
    <mergeCell ref="C16:F16"/>
    <mergeCell ref="G16:K16"/>
    <mergeCell ref="C17:F17"/>
    <mergeCell ref="G17:K17"/>
    <mergeCell ref="C18:F18"/>
    <mergeCell ref="G18:K18"/>
    <mergeCell ref="C13:F13"/>
    <mergeCell ref="G13:K13"/>
    <mergeCell ref="C14:F14"/>
    <mergeCell ref="G14:K14"/>
    <mergeCell ref="C15:F15"/>
    <mergeCell ref="G15:K15"/>
    <mergeCell ref="B3:G3"/>
    <mergeCell ref="J3:M3"/>
    <mergeCell ref="B4:C4"/>
    <mergeCell ref="D4:E4"/>
    <mergeCell ref="F4:G4"/>
    <mergeCell ref="C12:K12"/>
  </mergeCells>
  <hyperlinks>
    <hyperlink ref="B4" location="'CT_Output'!$B$10:$B$10" display="Inputs" xr:uid="{DACCC6F9-9E83-3D44-9C6A-4249945A88CA}"/>
    <hyperlink ref="D4" location="'CT_Stored'!$B$10:$B$10" display="PMML Model" xr:uid="{34554E02-865F-7649-AF01-E64AD391D6E8}"/>
    <hyperlink ref="F4" location="'CT_ValidationScore'!$B$10:$B$10" display="Validation: Classification Summary" xr:uid="{0DB5949D-B5E5-724D-8FC1-06D4FB02D08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BDE9-D07C-0546-8C59-B99F26ACE234}">
  <sheetPr codeName="Sheet9"/>
  <dimension ref="B1:N32"/>
  <sheetViews>
    <sheetView showGridLines="0" workbookViewId="0"/>
  </sheetViews>
  <sheetFormatPr baseColWidth="10" defaultColWidth="8.83203125" defaultRowHeight="15" x14ac:dyDescent="0.2"/>
  <cols>
    <col min="3" max="3" width="16.5" bestFit="1" customWidth="1"/>
    <col min="10" max="10" width="14.33203125" bestFit="1" customWidth="1"/>
  </cols>
  <sheetData>
    <row r="1" spans="2:14" ht="19" x14ac:dyDescent="0.25">
      <c r="B1" s="20" t="s">
        <v>551</v>
      </c>
      <c r="N1" t="s">
        <v>480</v>
      </c>
    </row>
    <row r="3" spans="2:14" ht="16" x14ac:dyDescent="0.2">
      <c r="B3" s="22" t="s">
        <v>482</v>
      </c>
      <c r="C3" s="23"/>
      <c r="D3" s="23"/>
      <c r="E3" s="23"/>
      <c r="F3" s="23"/>
      <c r="G3" s="24"/>
      <c r="J3" s="22" t="s">
        <v>483</v>
      </c>
      <c r="K3" s="23"/>
      <c r="L3" s="23"/>
      <c r="M3" s="24"/>
    </row>
    <row r="4" spans="2:14" x14ac:dyDescent="0.2">
      <c r="B4" s="25" t="s">
        <v>484</v>
      </c>
      <c r="C4" s="26"/>
      <c r="D4" s="25" t="s">
        <v>485</v>
      </c>
      <c r="E4" s="26"/>
      <c r="F4" s="25" t="s">
        <v>486</v>
      </c>
      <c r="G4" s="26"/>
      <c r="J4" s="27" t="s">
        <v>487</v>
      </c>
      <c r="K4" s="27" t="s">
        <v>488</v>
      </c>
      <c r="L4" s="27" t="s">
        <v>489</v>
      </c>
      <c r="M4" s="27" t="s">
        <v>176</v>
      </c>
    </row>
    <row r="5" spans="2:14" x14ac:dyDescent="0.2">
      <c r="J5" s="28">
        <v>51</v>
      </c>
      <c r="K5" s="28">
        <v>43</v>
      </c>
      <c r="L5" s="28">
        <v>24</v>
      </c>
      <c r="M5" s="28">
        <v>118</v>
      </c>
    </row>
    <row r="10" spans="2:14" ht="19" x14ac:dyDescent="0.25">
      <c r="B10" s="29" t="s">
        <v>486</v>
      </c>
    </row>
    <row r="12" spans="2:14" ht="16" x14ac:dyDescent="0.2">
      <c r="C12" s="42" t="s">
        <v>550</v>
      </c>
      <c r="D12" s="43"/>
      <c r="E12" s="41"/>
    </row>
    <row r="13" spans="2:14" x14ac:dyDescent="0.2">
      <c r="C13" s="38" t="s">
        <v>549</v>
      </c>
      <c r="D13" s="39" t="s">
        <v>548</v>
      </c>
      <c r="E13" s="39" t="s">
        <v>547</v>
      </c>
    </row>
    <row r="14" spans="2:14" x14ac:dyDescent="0.2">
      <c r="C14" s="38">
        <v>0</v>
      </c>
      <c r="D14" s="40">
        <v>283</v>
      </c>
      <c r="E14" s="40">
        <v>8</v>
      </c>
    </row>
    <row r="15" spans="2:14" x14ac:dyDescent="0.2">
      <c r="C15" s="38">
        <v>1</v>
      </c>
      <c r="D15" s="40">
        <v>24</v>
      </c>
      <c r="E15" s="40">
        <v>0</v>
      </c>
    </row>
    <row r="17" spans="3:6" ht="16" x14ac:dyDescent="0.2">
      <c r="C17" s="42" t="s">
        <v>546</v>
      </c>
      <c r="D17" s="43"/>
      <c r="E17" s="43"/>
      <c r="F17" s="41"/>
    </row>
    <row r="18" spans="3:6" x14ac:dyDescent="0.2">
      <c r="C18" t="s">
        <v>545</v>
      </c>
      <c r="D18" t="s">
        <v>544</v>
      </c>
      <c r="E18" t="s">
        <v>543</v>
      </c>
      <c r="F18" t="s">
        <v>542</v>
      </c>
    </row>
    <row r="19" spans="3:6" x14ac:dyDescent="0.2">
      <c r="C19" s="38">
        <v>0</v>
      </c>
      <c r="D19">
        <f>SUM($D$14:$E$14)</f>
        <v>291</v>
      </c>
      <c r="E19">
        <f>SUM($D$14:$E$14) - $D$14</f>
        <v>8</v>
      </c>
      <c r="F19">
        <f>IF($D$19=0,"Undefined",$E$19*100 / $D$19)</f>
        <v>2.7491408934707904</v>
      </c>
    </row>
    <row r="20" spans="3:6" x14ac:dyDescent="0.2">
      <c r="C20" s="38">
        <v>1</v>
      </c>
      <c r="D20">
        <f>SUM($D$15:$E$15)</f>
        <v>24</v>
      </c>
      <c r="E20">
        <f>SUM($D$15:$E$15) - $E$15</f>
        <v>24</v>
      </c>
      <c r="F20">
        <f>IF($D$20=0,"Undefined",$E$20*100 / $D$20)</f>
        <v>100</v>
      </c>
    </row>
    <row r="21" spans="3:6" x14ac:dyDescent="0.2">
      <c r="C21" s="38" t="s">
        <v>541</v>
      </c>
      <c r="D21">
        <f>SUM($D$19:$D$20)</f>
        <v>315</v>
      </c>
      <c r="E21">
        <f>SUM($E$19:$E$20)</f>
        <v>32</v>
      </c>
      <c r="F21">
        <f>IF($D$21=0,"Undefined",$E$21*100 / $D$21)</f>
        <v>10.158730158730158</v>
      </c>
    </row>
    <row r="23" spans="3:6" ht="16" x14ac:dyDescent="0.2">
      <c r="C23" s="42" t="s">
        <v>540</v>
      </c>
      <c r="D23" s="41"/>
    </row>
    <row r="24" spans="3:6" x14ac:dyDescent="0.2">
      <c r="C24" t="s">
        <v>539</v>
      </c>
      <c r="D24" t="s">
        <v>538</v>
      </c>
    </row>
    <row r="25" spans="3:6" x14ac:dyDescent="0.2">
      <c r="C25" t="s">
        <v>537</v>
      </c>
      <c r="D25">
        <v>283</v>
      </c>
    </row>
    <row r="26" spans="3:6" x14ac:dyDescent="0.2">
      <c r="C26" t="s">
        <v>536</v>
      </c>
      <c r="D26">
        <v>89.841269841269849</v>
      </c>
    </row>
    <row r="27" spans="3:6" x14ac:dyDescent="0.2">
      <c r="C27" t="s">
        <v>535</v>
      </c>
      <c r="D27">
        <v>0.97250859106529208</v>
      </c>
    </row>
    <row r="28" spans="3:6" x14ac:dyDescent="0.2">
      <c r="C28" t="s">
        <v>534</v>
      </c>
      <c r="D28">
        <v>0</v>
      </c>
    </row>
    <row r="29" spans="3:6" x14ac:dyDescent="0.2">
      <c r="C29" t="s">
        <v>533</v>
      </c>
      <c r="D29">
        <v>0</v>
      </c>
    </row>
    <row r="30" spans="3:6" x14ac:dyDescent="0.2">
      <c r="C30" t="s">
        <v>532</v>
      </c>
      <c r="D30" t="s">
        <v>531</v>
      </c>
    </row>
    <row r="31" spans="3:6" x14ac:dyDescent="0.2">
      <c r="C31" t="s">
        <v>519</v>
      </c>
      <c r="D31">
        <v>1</v>
      </c>
    </row>
    <row r="32" spans="3:6" x14ac:dyDescent="0.2">
      <c r="C32" t="s">
        <v>520</v>
      </c>
      <c r="D32">
        <v>0.5</v>
      </c>
    </row>
  </sheetData>
  <mergeCells count="8">
    <mergeCell ref="B3:G3"/>
    <mergeCell ref="J3:M3"/>
    <mergeCell ref="C12:E12"/>
    <mergeCell ref="C17:F17"/>
    <mergeCell ref="C23:D23"/>
    <mergeCell ref="B4:C4"/>
    <mergeCell ref="D4:E4"/>
    <mergeCell ref="F4:G4"/>
  </mergeCells>
  <hyperlinks>
    <hyperlink ref="B4" location="'CT_Output'!$B$10:$B$10" display="Inputs" xr:uid="{C74CE582-0A5E-994F-8567-7B108E85A8C6}"/>
    <hyperlink ref="D4" location="'CT_Stored'!$B$10:$B$10" display="PMML Model" xr:uid="{11477229-B78C-FC45-948A-724338864625}"/>
    <hyperlink ref="F4" location="'CT_ValidationScore'!$B$10:$B$10" display="Validation: Classification Summary" xr:uid="{74234BAE-CF0B-CF4E-84E2-6366027E1C2B}"/>
  </hyperlink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Airport Data</vt:lpstr>
      <vt:lpstr>KNNC_Output</vt:lpstr>
      <vt:lpstr>KNNC_ValidationScore</vt:lpstr>
      <vt:lpstr>KNNC_Stored</vt:lpstr>
      <vt:lpstr>LogReg_Output</vt:lpstr>
      <vt:lpstr>LogReg_ValidationScore</vt:lpstr>
      <vt:lpstr>LogReg_Stored</vt:lpstr>
      <vt:lpstr>CT_Output</vt:lpstr>
      <vt:lpstr>CT_ValidationScore</vt:lpstr>
      <vt:lpstr>CT_Stored</vt:lpstr>
      <vt:lpstr>LogReg_Output1</vt:lpstr>
      <vt:lpstr>LogReg_TestScore</vt:lpstr>
      <vt:lpstr>LogReg_Stored1</vt:lpstr>
      <vt:lpstr>LogReg_Output2</vt:lpstr>
      <vt:lpstr>LogReg_NewScore</vt:lpstr>
      <vt:lpstr>LogReg_Stored2</vt:lpstr>
      <vt:lpstr>KMC_Output</vt:lpstr>
      <vt:lpstr>KMC_Clusters</vt:lpstr>
      <vt:lpstr>Pivot Table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Mendoza</dc:creator>
  <cp:lastModifiedBy>Carolina Mendoza</cp:lastModifiedBy>
  <dcterms:created xsi:type="dcterms:W3CDTF">2024-07-09T23:14:55Z</dcterms:created>
  <dcterms:modified xsi:type="dcterms:W3CDTF">2024-07-10T09:42:59Z</dcterms:modified>
</cp:coreProperties>
</file>